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ya\Documents\TanuljTovival\excel feladatlap\"/>
    </mc:Choice>
  </mc:AlternateContent>
  <xr:revisionPtr revIDLastSave="0" documentId="13_ncr:1_{36F5F7E7-D92C-4616-AFDB-78BC60310F83}" xr6:coauthVersionLast="47" xr6:coauthVersionMax="47" xr10:uidLastSave="{00000000-0000-0000-0000-000000000000}"/>
  <bookViews>
    <workbookView xWindow="-110" yWindow="-110" windowWidth="19420" windowHeight="11620" xr2:uid="{005686BA-AF10-4D5F-9683-931E4CE155D3}"/>
  </bookViews>
  <sheets>
    <sheet name="Termékek" sheetId="1" r:id="rId1"/>
    <sheet name="Rendelések" sheetId="3" r:id="rId2"/>
    <sheet name="Készle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X2" i="1"/>
  <c r="C2" i="1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  <c r="O10" i="1"/>
  <c r="O9" i="1"/>
  <c r="B3" i="1"/>
  <c r="O4" i="1"/>
  <c r="O8" i="1"/>
  <c r="O7" i="1"/>
  <c r="O6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J4" i="1"/>
  <c r="M4" i="1" s="1"/>
  <c r="J5" i="1"/>
  <c r="M5" i="1" s="1"/>
  <c r="J6" i="1"/>
  <c r="M6" i="1" s="1"/>
  <c r="J7" i="1"/>
  <c r="J8" i="1"/>
  <c r="M8" i="1" s="1"/>
  <c r="J9" i="1"/>
  <c r="J10" i="1"/>
  <c r="J11" i="1"/>
  <c r="M11" i="1" s="1"/>
  <c r="J12" i="1"/>
  <c r="M12" i="1" s="1"/>
  <c r="J13" i="1"/>
  <c r="J14" i="1"/>
  <c r="J15" i="1"/>
  <c r="J16" i="1"/>
  <c r="J17" i="1"/>
  <c r="J18" i="1"/>
  <c r="J19" i="1"/>
  <c r="M19" i="1" s="1"/>
  <c r="J20" i="1"/>
  <c r="J21" i="1"/>
  <c r="J22" i="1"/>
  <c r="M22" i="1" s="1"/>
  <c r="J23" i="1"/>
  <c r="M23" i="1" s="1"/>
  <c r="J24" i="1"/>
  <c r="M24" i="1" s="1"/>
  <c r="J25" i="1"/>
  <c r="M25" i="1" s="1"/>
  <c r="J26" i="1"/>
  <c r="J27" i="1"/>
  <c r="J28" i="1"/>
  <c r="J29" i="1"/>
  <c r="M29" i="1" s="1"/>
  <c r="J30" i="1"/>
  <c r="J31" i="1"/>
  <c r="M31" i="1" s="1"/>
  <c r="J32" i="1"/>
  <c r="J33" i="1"/>
  <c r="M33" i="1" s="1"/>
  <c r="J34" i="1"/>
  <c r="J35" i="1"/>
  <c r="M35" i="1" s="1"/>
  <c r="J36" i="1"/>
  <c r="M36" i="1" s="1"/>
  <c r="J37" i="1"/>
  <c r="J38" i="1"/>
  <c r="J39" i="1"/>
  <c r="J40" i="1"/>
  <c r="M40" i="1" s="1"/>
  <c r="J41" i="1"/>
  <c r="J42" i="1"/>
  <c r="J43" i="1"/>
  <c r="J44" i="1"/>
  <c r="M44" i="1" s="1"/>
  <c r="J45" i="1"/>
  <c r="J46" i="1"/>
  <c r="M46" i="1" s="1"/>
  <c r="J47" i="1"/>
  <c r="J48" i="1"/>
  <c r="J49" i="1"/>
  <c r="M49" i="1" s="1"/>
  <c r="J50" i="1"/>
  <c r="J51" i="1"/>
  <c r="M51" i="1" s="1"/>
  <c r="J52" i="1"/>
  <c r="J53" i="1"/>
  <c r="J54" i="1"/>
  <c r="M54" i="1" s="1"/>
  <c r="J55" i="1"/>
  <c r="M55" i="1" s="1"/>
  <c r="J56" i="1"/>
  <c r="J57" i="1"/>
  <c r="J58" i="1"/>
  <c r="J59" i="1"/>
  <c r="J60" i="1"/>
  <c r="M60" i="1" s="1"/>
  <c r="J61" i="1"/>
  <c r="J62" i="1"/>
  <c r="J63" i="1"/>
  <c r="J64" i="1"/>
  <c r="M64" i="1" s="1"/>
  <c r="J65" i="1"/>
  <c r="M65" i="1" s="1"/>
  <c r="J66" i="1"/>
  <c r="M66" i="1" s="1"/>
  <c r="J67" i="1"/>
  <c r="J68" i="1"/>
  <c r="J69" i="1"/>
  <c r="J70" i="1"/>
  <c r="M70" i="1" s="1"/>
  <c r="J71" i="1"/>
  <c r="J72" i="1"/>
  <c r="J73" i="1"/>
  <c r="J74" i="1"/>
  <c r="M74" i="1" s="1"/>
  <c r="J75" i="1"/>
  <c r="J76" i="1"/>
  <c r="J77" i="1"/>
  <c r="J78" i="1"/>
  <c r="J79" i="1"/>
  <c r="M79" i="1" s="1"/>
  <c r="Y15" i="1"/>
  <c r="B15" i="1" s="1"/>
  <c r="Y16" i="1"/>
  <c r="B16" i="1" s="1"/>
  <c r="Y17" i="1"/>
  <c r="B17" i="1" s="1"/>
  <c r="Y18" i="1"/>
  <c r="B18" i="1" s="1"/>
  <c r="Y19" i="1"/>
  <c r="B19" i="1" s="1"/>
  <c r="Y20" i="1"/>
  <c r="B20" i="1" s="1"/>
  <c r="Y21" i="1"/>
  <c r="B21" i="1" s="1"/>
  <c r="Y22" i="1"/>
  <c r="B22" i="1" s="1"/>
  <c r="Y23" i="1"/>
  <c r="B23" i="1" s="1"/>
  <c r="Y24" i="1"/>
  <c r="B24" i="1" s="1"/>
  <c r="Y25" i="1"/>
  <c r="B25" i="1" s="1"/>
  <c r="Y26" i="1"/>
  <c r="B26" i="1" s="1"/>
  <c r="Y27" i="1"/>
  <c r="B27" i="1" s="1"/>
  <c r="Y28" i="1"/>
  <c r="B28" i="1" s="1"/>
  <c r="Y29" i="1"/>
  <c r="B29" i="1" s="1"/>
  <c r="Y30" i="1"/>
  <c r="B30" i="1" s="1"/>
  <c r="Y31" i="1"/>
  <c r="B31" i="1" s="1"/>
  <c r="Y32" i="1"/>
  <c r="B32" i="1" s="1"/>
  <c r="Y33" i="1"/>
  <c r="B33" i="1" s="1"/>
  <c r="Y34" i="1"/>
  <c r="B34" i="1" s="1"/>
  <c r="Y35" i="1"/>
  <c r="B35" i="1" s="1"/>
  <c r="Y36" i="1"/>
  <c r="B36" i="1" s="1"/>
  <c r="Y37" i="1"/>
  <c r="B37" i="1" s="1"/>
  <c r="Y38" i="1"/>
  <c r="B38" i="1" s="1"/>
  <c r="Y39" i="1"/>
  <c r="B39" i="1" s="1"/>
  <c r="Y40" i="1"/>
  <c r="B40" i="1" s="1"/>
  <c r="Y41" i="1"/>
  <c r="B41" i="1" s="1"/>
  <c r="Y42" i="1"/>
  <c r="B42" i="1" s="1"/>
  <c r="Y43" i="1"/>
  <c r="B43" i="1" s="1"/>
  <c r="Y44" i="1"/>
  <c r="B44" i="1" s="1"/>
  <c r="Y45" i="1"/>
  <c r="B45" i="1" s="1"/>
  <c r="Y46" i="1"/>
  <c r="B46" i="1" s="1"/>
  <c r="Y47" i="1"/>
  <c r="B47" i="1" s="1"/>
  <c r="Y48" i="1"/>
  <c r="B48" i="1" s="1"/>
  <c r="Y49" i="1"/>
  <c r="B49" i="1" s="1"/>
  <c r="Y50" i="1"/>
  <c r="B50" i="1" s="1"/>
  <c r="Y51" i="1"/>
  <c r="B51" i="1" s="1"/>
  <c r="Y52" i="1"/>
  <c r="B52" i="1" s="1"/>
  <c r="Y53" i="1"/>
  <c r="B53" i="1" s="1"/>
  <c r="Y54" i="1"/>
  <c r="B54" i="1" s="1"/>
  <c r="Y55" i="1"/>
  <c r="B55" i="1" s="1"/>
  <c r="Y56" i="1"/>
  <c r="B56" i="1" s="1"/>
  <c r="Y57" i="1"/>
  <c r="B57" i="1" s="1"/>
  <c r="Y58" i="1"/>
  <c r="B58" i="1" s="1"/>
  <c r="Y59" i="1"/>
  <c r="B59" i="1" s="1"/>
  <c r="Y60" i="1"/>
  <c r="B60" i="1" s="1"/>
  <c r="Y61" i="1"/>
  <c r="B61" i="1" s="1"/>
  <c r="Y62" i="1"/>
  <c r="B62" i="1" s="1"/>
  <c r="Y63" i="1"/>
  <c r="B63" i="1" s="1"/>
  <c r="Y64" i="1"/>
  <c r="B64" i="1" s="1"/>
  <c r="Y65" i="1"/>
  <c r="B65" i="1" s="1"/>
  <c r="Y66" i="1"/>
  <c r="B66" i="1" s="1"/>
  <c r="Y67" i="1"/>
  <c r="B67" i="1" s="1"/>
  <c r="Y68" i="1"/>
  <c r="B68" i="1" s="1"/>
  <c r="Y69" i="1"/>
  <c r="B69" i="1" s="1"/>
  <c r="Y70" i="1"/>
  <c r="B70" i="1" s="1"/>
  <c r="Y71" i="1"/>
  <c r="B71" i="1" s="1"/>
  <c r="Y72" i="1"/>
  <c r="B72" i="1" s="1"/>
  <c r="Y73" i="1"/>
  <c r="B73" i="1" s="1"/>
  <c r="Y74" i="1"/>
  <c r="B74" i="1" s="1"/>
  <c r="Y75" i="1"/>
  <c r="B75" i="1" s="1"/>
  <c r="Y76" i="1"/>
  <c r="B76" i="1" s="1"/>
  <c r="Y77" i="1"/>
  <c r="B77" i="1" s="1"/>
  <c r="Y78" i="1"/>
  <c r="B78" i="1" s="1"/>
  <c r="Y79" i="1"/>
  <c r="B79" i="1" s="1"/>
  <c r="Y3" i="1"/>
  <c r="Y4" i="1"/>
  <c r="B4" i="1" s="1"/>
  <c r="Y5" i="1"/>
  <c r="B5" i="1" s="1"/>
  <c r="Y6" i="1"/>
  <c r="B6" i="1" s="1"/>
  <c r="Y7" i="1"/>
  <c r="B7" i="1" s="1"/>
  <c r="Y8" i="1"/>
  <c r="B8" i="1" s="1"/>
  <c r="Y9" i="1"/>
  <c r="B9" i="1" s="1"/>
  <c r="Y10" i="1"/>
  <c r="B10" i="1" s="1"/>
  <c r="Y11" i="1"/>
  <c r="B11" i="1" s="1"/>
  <c r="Y12" i="1"/>
  <c r="B12" i="1" s="1"/>
  <c r="Y13" i="1"/>
  <c r="B13" i="1" s="1"/>
  <c r="Y14" i="1"/>
  <c r="B14" i="1" s="1"/>
  <c r="K2" i="1"/>
  <c r="J2" i="1"/>
  <c r="M2" i="1" s="1"/>
  <c r="K3" i="1"/>
  <c r="J3" i="1"/>
  <c r="Y2" i="1"/>
  <c r="B2" i="1" s="1"/>
  <c r="C52" i="1" l="1"/>
  <c r="L52" i="1" s="1"/>
  <c r="C42" i="1"/>
  <c r="L42" i="1" s="1"/>
  <c r="C40" i="1"/>
  <c r="L40" i="1" s="1"/>
  <c r="C30" i="1"/>
  <c r="L30" i="1" s="1"/>
  <c r="C28" i="1"/>
  <c r="L28" i="1" s="1"/>
  <c r="C18" i="1"/>
  <c r="C16" i="1"/>
  <c r="L16" i="1" s="1"/>
  <c r="C78" i="1"/>
  <c r="L78" i="1" s="1"/>
  <c r="C5" i="1"/>
  <c r="L5" i="1" s="1"/>
  <c r="C76" i="1"/>
  <c r="L76" i="1" s="1"/>
  <c r="C3" i="1"/>
  <c r="L3" i="1" s="1"/>
  <c r="M16" i="1"/>
  <c r="C66" i="1"/>
  <c r="L66" i="1" s="1"/>
  <c r="C64" i="1"/>
  <c r="L64" i="1" s="1"/>
  <c r="C54" i="1"/>
  <c r="L54" i="1" s="1"/>
  <c r="C77" i="1"/>
  <c r="L77" i="1" s="1"/>
  <c r="C65" i="1"/>
  <c r="L65" i="1" s="1"/>
  <c r="C53" i="1"/>
  <c r="L53" i="1" s="1"/>
  <c r="C41" i="1"/>
  <c r="L41" i="1" s="1"/>
  <c r="C29" i="1"/>
  <c r="L29" i="1" s="1"/>
  <c r="C17" i="1"/>
  <c r="L17" i="1" s="1"/>
  <c r="C4" i="1"/>
  <c r="L4" i="1" s="1"/>
  <c r="C75" i="1"/>
  <c r="L75" i="1" s="1"/>
  <c r="C63" i="1"/>
  <c r="L63" i="1" s="1"/>
  <c r="C51" i="1"/>
  <c r="L51" i="1" s="1"/>
  <c r="C39" i="1"/>
  <c r="L39" i="1" s="1"/>
  <c r="C27" i="1"/>
  <c r="L27" i="1" s="1"/>
  <c r="C15" i="1"/>
  <c r="L15" i="1" s="1"/>
  <c r="C74" i="1"/>
  <c r="L74" i="1" s="1"/>
  <c r="C62" i="1"/>
  <c r="L62" i="1" s="1"/>
  <c r="C50" i="1"/>
  <c r="L50" i="1" s="1"/>
  <c r="C38" i="1"/>
  <c r="L38" i="1" s="1"/>
  <c r="C26" i="1"/>
  <c r="L26" i="1" s="1"/>
  <c r="C14" i="1"/>
  <c r="C73" i="1"/>
  <c r="L73" i="1" s="1"/>
  <c r="C61" i="1"/>
  <c r="C49" i="1"/>
  <c r="L49" i="1" s="1"/>
  <c r="C37" i="1"/>
  <c r="C25" i="1"/>
  <c r="L25" i="1" s="1"/>
  <c r="C12" i="1"/>
  <c r="L12" i="1" s="1"/>
  <c r="C13" i="1"/>
  <c r="L13" i="1" s="1"/>
  <c r="C72" i="1"/>
  <c r="C60" i="1"/>
  <c r="L60" i="1" s="1"/>
  <c r="C48" i="1"/>
  <c r="C36" i="1"/>
  <c r="L36" i="1" s="1"/>
  <c r="C24" i="1"/>
  <c r="L24" i="1" s="1"/>
  <c r="C11" i="1"/>
  <c r="L11" i="1" s="1"/>
  <c r="C71" i="1"/>
  <c r="C59" i="1"/>
  <c r="C47" i="1"/>
  <c r="C35" i="1"/>
  <c r="L35" i="1" s="1"/>
  <c r="C23" i="1"/>
  <c r="L23" i="1" s="1"/>
  <c r="C10" i="1"/>
  <c r="C70" i="1"/>
  <c r="L70" i="1" s="1"/>
  <c r="C58" i="1"/>
  <c r="C46" i="1"/>
  <c r="L46" i="1" s="1"/>
  <c r="C34" i="1"/>
  <c r="C22" i="1"/>
  <c r="L22" i="1" s="1"/>
  <c r="C9" i="1"/>
  <c r="C69" i="1"/>
  <c r="C57" i="1"/>
  <c r="C45" i="1"/>
  <c r="C33" i="1"/>
  <c r="L33" i="1" s="1"/>
  <c r="C21" i="1"/>
  <c r="C8" i="1"/>
  <c r="L8" i="1" s="1"/>
  <c r="L2" i="1"/>
  <c r="C68" i="1"/>
  <c r="C56" i="1"/>
  <c r="C44" i="1"/>
  <c r="L44" i="1" s="1"/>
  <c r="C32" i="1"/>
  <c r="C20" i="1"/>
  <c r="C7" i="1"/>
  <c r="C79" i="1"/>
  <c r="L79" i="1" s="1"/>
  <c r="C67" i="1"/>
  <c r="C55" i="1"/>
  <c r="L55" i="1" s="1"/>
  <c r="C43" i="1"/>
  <c r="C31" i="1"/>
  <c r="L31" i="1" s="1"/>
  <c r="C19" i="1"/>
  <c r="L19" i="1" s="1"/>
  <c r="C6" i="1"/>
  <c r="L6" i="1" s="1"/>
  <c r="M13" i="1"/>
  <c r="L59" i="1" l="1"/>
  <c r="M59" i="1" s="1"/>
  <c r="L48" i="1"/>
  <c r="M48" i="1" s="1"/>
  <c r="L14" i="1"/>
  <c r="M14" i="1" s="1"/>
  <c r="L18" i="1"/>
  <c r="M18" i="1" s="1"/>
  <c r="L71" i="1"/>
  <c r="M71" i="1" s="1"/>
  <c r="L37" i="1"/>
  <c r="M37" i="1" s="1"/>
  <c r="L47" i="1"/>
  <c r="M47" i="1" s="1"/>
  <c r="L72" i="1"/>
  <c r="M72" i="1" s="1"/>
  <c r="L58" i="1"/>
  <c r="M58" i="1" s="1"/>
  <c r="L61" i="1"/>
  <c r="M61" i="1" s="1"/>
  <c r="L69" i="1"/>
  <c r="M69" i="1" s="1"/>
  <c r="L7" i="1"/>
  <c r="M7" i="1" s="1"/>
  <c r="L20" i="1"/>
  <c r="M20" i="1" s="1"/>
  <c r="L43" i="1"/>
  <c r="M43" i="1" s="1"/>
  <c r="L21" i="1"/>
  <c r="M21" i="1" s="1"/>
  <c r="L9" i="1"/>
  <c r="M9" i="1" s="1"/>
  <c r="L10" i="1"/>
  <c r="M10" i="1" s="1"/>
  <c r="L32" i="1"/>
  <c r="M32" i="1" s="1"/>
  <c r="L67" i="1"/>
  <c r="M67" i="1" s="1"/>
  <c r="L56" i="1"/>
  <c r="M56" i="1" s="1"/>
  <c r="L45" i="1"/>
  <c r="M45" i="1" s="1"/>
  <c r="L34" i="1"/>
  <c r="M34" i="1" s="1"/>
  <c r="L68" i="1"/>
  <c r="M68" i="1" s="1"/>
  <c r="L57" i="1"/>
  <c r="M57" i="1" s="1"/>
  <c r="M28" i="1"/>
  <c r="M78" i="1"/>
  <c r="M26" i="1"/>
  <c r="M15" i="1"/>
  <c r="M38" i="1"/>
  <c r="M27" i="1"/>
  <c r="M17" i="1"/>
  <c r="M73" i="1"/>
  <c r="M50" i="1"/>
  <c r="M39" i="1"/>
  <c r="M62" i="1"/>
  <c r="M41" i="1"/>
  <c r="M42" i="1"/>
  <c r="M63" i="1"/>
  <c r="M53" i="1"/>
  <c r="M30" i="1"/>
  <c r="M75" i="1"/>
  <c r="M3" i="1"/>
  <c r="M77" i="1"/>
  <c r="M76" i="1"/>
  <c r="M52" i="1"/>
  <c r="O2" i="1" l="1"/>
  <c r="O3" i="1"/>
</calcChain>
</file>

<file path=xl/sharedStrings.xml><?xml version="1.0" encoding="utf-8"?>
<sst xmlns="http://schemas.openxmlformats.org/spreadsheetml/2006/main" count="97" uniqueCount="97">
  <si>
    <t>Termék neve</t>
  </si>
  <si>
    <t>Vonalkód</t>
  </si>
  <si>
    <t>Ára</t>
  </si>
  <si>
    <t>Keresettség</t>
  </si>
  <si>
    <t>Készlet</t>
  </si>
  <si>
    <t>Típusa</t>
  </si>
  <si>
    <t>Segédoszlop</t>
  </si>
  <si>
    <t>Rendelés</t>
  </si>
  <si>
    <t>Végő válasz</t>
  </si>
  <si>
    <t>Rendelési statisztika</t>
  </si>
  <si>
    <t xml:space="preserve">10001_Processzor-Intel Core i9-14900K  </t>
  </si>
  <si>
    <t xml:space="preserve">10002_Processzor-AMD Ryzen 9 7900X  </t>
  </si>
  <si>
    <t xml:space="preserve">10003_Alaplap-ASUS ROG STRIX Z790-E  </t>
  </si>
  <si>
    <t xml:space="preserve">10004_Alaplap-MSI B650 TOMAHAWK  </t>
  </si>
  <si>
    <t xml:space="preserve">10005_Memória-Kingston Fury 32GB DDR5  </t>
  </si>
  <si>
    <t xml:space="preserve">10006_Memória-Corsair Vengeance 16GB DDR4  </t>
  </si>
  <si>
    <t xml:space="preserve">10007_SSD-Samsung 980 PRO 1TB NVMe  </t>
  </si>
  <si>
    <t xml:space="preserve">10008_SSD-Kingston KC3000 2TB NVMe  </t>
  </si>
  <si>
    <t xml:space="preserve">10009_HDD-Seagate Barracuda 2TB  </t>
  </si>
  <si>
    <t xml:space="preserve">10010_HDD-WD Blue 4TB  </t>
  </si>
  <si>
    <t xml:space="preserve">10011_Videokártya-NVIDIA GeForce RTX 4090  </t>
  </si>
  <si>
    <t xml:space="preserve">10012_Videokártya-AMD Radeon RX 7900 XTX  </t>
  </si>
  <si>
    <t xml:space="preserve">10013_Tápegység-Corsair RM850x  </t>
  </si>
  <si>
    <t xml:space="preserve">10014_Tápegység-Seasonic Focus GX-750  </t>
  </si>
  <si>
    <t xml:space="preserve">10015_Ház-NZXT H510  </t>
  </si>
  <si>
    <t xml:space="preserve">10016_Ház-Cooler Master MasterBox TD500  </t>
  </si>
  <si>
    <t xml:space="preserve">10017_CPU hűtő-Noctua NH-D15  </t>
  </si>
  <si>
    <t xml:space="preserve">10018_CPU hűtő-be quiet! Pure Rock 2  </t>
  </si>
  <si>
    <t xml:space="preserve">10019_Folyadékhűtés-NZXT Kraken X63  </t>
  </si>
  <si>
    <t xml:space="preserve">10020_Folyadékhűtés-Corsair H150i Elite  </t>
  </si>
  <si>
    <t xml:space="preserve">10021_Monitor-LG Ultragear 27GP850  </t>
  </si>
  <si>
    <t xml:space="preserve">10022_Monitor-ASUS TUF Gaming VG249Q  </t>
  </si>
  <si>
    <t xml:space="preserve">10023_Egér-Logitech G502 Hero  </t>
  </si>
  <si>
    <t xml:space="preserve">10024_Egér-Razer DeathAdder V2  </t>
  </si>
  <si>
    <t xml:space="preserve">10025_Billentyűzet-HyperX Alloy Origins  </t>
  </si>
  <si>
    <t xml:space="preserve">10026_Billentyűzet-Logitech G Pro X  </t>
  </si>
  <si>
    <t xml:space="preserve">10027_Fejhallgató-SteelSeries Arctis 7  </t>
  </si>
  <si>
    <t xml:space="preserve">10028_Fejhallgató-Logitech G733  </t>
  </si>
  <si>
    <t xml:space="preserve">10029_Hangszóró-Logitech Z407  </t>
  </si>
  <si>
    <t xml:space="preserve">10030_Hangszóró-Creative Pebble V3  </t>
  </si>
  <si>
    <t xml:space="preserve">10031_Webkamera-Logitech C920  </t>
  </si>
  <si>
    <t xml:space="preserve">10032_Webkamera-Razer Kiyo Pro  </t>
  </si>
  <si>
    <t xml:space="preserve">10033_Nyomtató-HP LaserJet Pro M404dn  </t>
  </si>
  <si>
    <t xml:space="preserve">10034_Nyomtató-Epson EcoTank L3250  </t>
  </si>
  <si>
    <t xml:space="preserve">10035_Router-TP-Link Archer AX73  </t>
  </si>
  <si>
    <t xml:space="preserve">10036_Router-ASUS RT-AX58U  </t>
  </si>
  <si>
    <t xml:space="preserve">10037_Switch-TP-Link TL-SG105  </t>
  </si>
  <si>
    <t xml:space="preserve">10038_Switch-Netgear GS308  </t>
  </si>
  <si>
    <t xml:space="preserve">10039_NAS-Synology DS220+  </t>
  </si>
  <si>
    <t xml:space="preserve">10040_NAS-QNAP TS-251D  </t>
  </si>
  <si>
    <t xml:space="preserve">10041_Notebook-Lenovo ThinkPad X1 Carbon  </t>
  </si>
  <si>
    <t xml:space="preserve">10042_Notebook-Dell XPS 13  </t>
  </si>
  <si>
    <t xml:space="preserve">10043_Notebook-Apple MacBook Pro M3  </t>
  </si>
  <si>
    <t xml:space="preserve">10044_Notebook-ASUS ROG Zephyrus G14  </t>
  </si>
  <si>
    <t xml:space="preserve">10045_Tablet-Apple iPad Air  </t>
  </si>
  <si>
    <t xml:space="preserve">10046_Tablet-Samsung Galaxy Tab S9  </t>
  </si>
  <si>
    <t xml:space="preserve">10047_Tábla PC-Microsoft Surface Pro 9  </t>
  </si>
  <si>
    <t xml:space="preserve">10048_Tábla PC-Lenovo Tab P12  </t>
  </si>
  <si>
    <t xml:space="preserve">10049_Projektor-Epson EH-TW7000  </t>
  </si>
  <si>
    <t xml:space="preserve">10050_Projektor-BenQ TH685i  </t>
  </si>
  <si>
    <t xml:space="preserve">10051_Szoftver-Microsoft Office 2021  </t>
  </si>
  <si>
    <t xml:space="preserve">10052_Szoftver-Adobe Photoshop CC  </t>
  </si>
  <si>
    <t xml:space="preserve">10053_Operációs rendszer-Windows 11 Pro  </t>
  </si>
  <si>
    <t xml:space="preserve">10054_Operációs rendszer-Linux Ubuntu 24.04  </t>
  </si>
  <si>
    <t xml:space="preserve">10055_Tűzfal eszköz-Fortinet FortiGate 40F  </t>
  </si>
  <si>
    <t xml:space="preserve">10056_Tűzfal eszköz-MikroTik hEX S  </t>
  </si>
  <si>
    <t xml:space="preserve">10057_Biztonsági kamera-Hikvision DS-2CD2046G2  </t>
  </si>
  <si>
    <t xml:space="preserve">10058_Biztonsági kamera-TP-Link Tapo C200  </t>
  </si>
  <si>
    <t xml:space="preserve">10059_KVM switch-Aten CS22U  </t>
  </si>
  <si>
    <t xml:space="preserve">10060_KVM switch-Delock 11496  </t>
  </si>
  <si>
    <t xml:space="preserve">10061_Dokkoló állomás-Dell WD19TB  </t>
  </si>
  <si>
    <t xml:space="preserve">10062_Dokkoló állomás-HP USB-C G5  </t>
  </si>
  <si>
    <t xml:space="preserve">10063_USB hub-ORICO 4-Port USB 3.0  </t>
  </si>
  <si>
    <t xml:space="preserve">10064_USB hub-Ugreen 7-Port Hub  </t>
  </si>
  <si>
    <t xml:space="preserve">10065_Kábel-DisplayPort 1.4 2m  </t>
  </si>
  <si>
    <t xml:space="preserve">10066_Kábel-HDMI 2.1 3m  </t>
  </si>
  <si>
    <t xml:space="preserve">10067_Kábel-USB-C - USB-A 1m  </t>
  </si>
  <si>
    <t xml:space="preserve">10068_Kábel-SATA 3 adatkábel  </t>
  </si>
  <si>
    <t xml:space="preserve">10069_Tároló tok-HDD külső ház 2.5" USB 3.0  </t>
  </si>
  <si>
    <t xml:space="preserve">10070_Tároló tok-SSD M.2 NVMe ház  </t>
  </si>
  <si>
    <t xml:space="preserve">10071_Akkumulátor-APC Back-UPS 700VA  </t>
  </si>
  <si>
    <t xml:space="preserve">10072_Akkumulátor-Eaton 5E 850i USB  </t>
  </si>
  <si>
    <t xml:space="preserve">10073_Szerver-Dell PowerEdge R750  </t>
  </si>
  <si>
    <t xml:space="preserve">10074_Szerver-HPE ProLiant DL380 Gen10  </t>
  </si>
  <si>
    <t xml:space="preserve">10075_Rack szekrény-Digitus 19" 22U  </t>
  </si>
  <si>
    <t xml:space="preserve">10076_Rack szekrény-Triton 9U fali szekrény  </t>
  </si>
  <si>
    <t xml:space="preserve">10077_Backup szoftver-Veeam Backup &amp; Replication  </t>
  </si>
  <si>
    <t xml:space="preserve">10078_Backup szoftver-Acronis Cyber Protect  </t>
  </si>
  <si>
    <t>Teljes készlet (db):</t>
  </si>
  <si>
    <t>Átlagos keresettség:</t>
  </si>
  <si>
    <t>10. legdrágább termék ára:</t>
  </si>
  <si>
    <t>Rendelés dátuma:</t>
  </si>
  <si>
    <t>Átlag ár, de csak 50k felett:</t>
  </si>
  <si>
    <t>Átlag ár:</t>
  </si>
  <si>
    <t>Legdrágább</t>
  </si>
  <si>
    <t>Rendelt termékek száma</t>
  </si>
  <si>
    <t>Nem rendelt termékek 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</si>
</sst>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Up="1">
      <left/>
      <right/>
      <top/>
      <bottom/>
      <diagonal style="thick">
        <color theme="3" tint="0.24994659260841701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Rendelések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Termékek!$O$1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90-458B-8F04-AF19D7B2F75C}"/>
              </c:ext>
            </c:extLst>
          </c:dPt>
          <c:dPt>
            <c:idx val="1"/>
            <c:bubble3D val="0"/>
            <c:spPr>
              <a:solidFill>
                <a:schemeClr val="tx2">
                  <a:lumMod val="90000"/>
                  <a:lumOff val="1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90-458B-8F04-AF19D7B2F7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Termékek!$N$2:$N$3</c:f>
              <c:strCache>
                <c:ptCount val="2"/>
                <c:pt idx="0">
                  <c:v>Rendelt termékek száma</c:v>
                </c:pt>
                <c:pt idx="1">
                  <c:v>Nem rendelt termékek száma</c:v>
                </c:pt>
              </c:strCache>
            </c:strRef>
          </c:cat>
          <c:val>
            <c:numRef>
              <c:f>Termékek!$O$2:$O$3</c:f>
              <c:numCache>
                <c:formatCode>General</c:formatCode>
                <c:ptCount val="2"/>
                <c:pt idx="0">
                  <c:v>33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90-458B-8F04-AF19D7B2F7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Termékek!$G$1</c:f>
              <c:strCache>
                <c:ptCount val="1"/>
                <c:pt idx="0">
                  <c:v>Készlet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Termékek!$C$2:$C$79</c15:sqref>
                  </c15:fullRef>
                </c:ext>
              </c:extLst>
              <c:f>Termékek!$C$2:$C$79</c:f>
              <c:strCache>
                <c:ptCount val="78"/>
                <c:pt idx="0">
                  <c:v>Processzor</c:v>
                </c:pt>
                <c:pt idx="1">
                  <c:v>Processzor</c:v>
                </c:pt>
                <c:pt idx="2">
                  <c:v>Alaplap</c:v>
                </c:pt>
                <c:pt idx="3">
                  <c:v>Alaplap</c:v>
                </c:pt>
                <c:pt idx="4">
                  <c:v>Memória</c:v>
                </c:pt>
                <c:pt idx="5">
                  <c:v>Memória</c:v>
                </c:pt>
                <c:pt idx="6">
                  <c:v>SSD</c:v>
                </c:pt>
                <c:pt idx="7">
                  <c:v>SSD</c:v>
                </c:pt>
                <c:pt idx="8">
                  <c:v>HDD</c:v>
                </c:pt>
                <c:pt idx="9">
                  <c:v>HDD</c:v>
                </c:pt>
                <c:pt idx="10">
                  <c:v>Videokártya</c:v>
                </c:pt>
                <c:pt idx="11">
                  <c:v>Videokártya</c:v>
                </c:pt>
                <c:pt idx="12">
                  <c:v>Tápegység</c:v>
                </c:pt>
                <c:pt idx="13">
                  <c:v>Tápegység</c:v>
                </c:pt>
                <c:pt idx="14">
                  <c:v>Ház</c:v>
                </c:pt>
                <c:pt idx="15">
                  <c:v>Ház</c:v>
                </c:pt>
                <c:pt idx="16">
                  <c:v>CPU hűtő</c:v>
                </c:pt>
                <c:pt idx="17">
                  <c:v>CPU hűtő</c:v>
                </c:pt>
                <c:pt idx="18">
                  <c:v>Folyadékhűtés</c:v>
                </c:pt>
                <c:pt idx="19">
                  <c:v>Folyadékhűtés</c:v>
                </c:pt>
                <c:pt idx="20">
                  <c:v>Monitor</c:v>
                </c:pt>
                <c:pt idx="21">
                  <c:v>Monitor</c:v>
                </c:pt>
                <c:pt idx="22">
                  <c:v>Egér</c:v>
                </c:pt>
                <c:pt idx="23">
                  <c:v>Egér</c:v>
                </c:pt>
                <c:pt idx="24">
                  <c:v>Billentyűzet</c:v>
                </c:pt>
                <c:pt idx="25">
                  <c:v>Billentyűzet</c:v>
                </c:pt>
                <c:pt idx="26">
                  <c:v>Fejhallgató</c:v>
                </c:pt>
                <c:pt idx="27">
                  <c:v>Fejhallgató</c:v>
                </c:pt>
                <c:pt idx="28">
                  <c:v>Hangszóró</c:v>
                </c:pt>
                <c:pt idx="29">
                  <c:v>Hangszóró</c:v>
                </c:pt>
                <c:pt idx="30">
                  <c:v>Webkamera</c:v>
                </c:pt>
                <c:pt idx="31">
                  <c:v>Webkamera</c:v>
                </c:pt>
                <c:pt idx="32">
                  <c:v>Nyomtató</c:v>
                </c:pt>
                <c:pt idx="33">
                  <c:v>Nyomtató</c:v>
                </c:pt>
                <c:pt idx="34">
                  <c:v>Router</c:v>
                </c:pt>
                <c:pt idx="35">
                  <c:v>Router</c:v>
                </c:pt>
                <c:pt idx="36">
                  <c:v>Switch</c:v>
                </c:pt>
                <c:pt idx="37">
                  <c:v>Switch</c:v>
                </c:pt>
                <c:pt idx="38">
                  <c:v>NAS</c:v>
                </c:pt>
                <c:pt idx="39">
                  <c:v>NAS</c:v>
                </c:pt>
                <c:pt idx="40">
                  <c:v>Notebook</c:v>
                </c:pt>
                <c:pt idx="41">
                  <c:v>Notebook</c:v>
                </c:pt>
                <c:pt idx="42">
                  <c:v>Notebook</c:v>
                </c:pt>
                <c:pt idx="43">
                  <c:v>Notebook</c:v>
                </c:pt>
                <c:pt idx="44">
                  <c:v>Tablet</c:v>
                </c:pt>
                <c:pt idx="45">
                  <c:v>Tablet</c:v>
                </c:pt>
                <c:pt idx="46">
                  <c:v>Tábla PC</c:v>
                </c:pt>
                <c:pt idx="47">
                  <c:v>Tábla PC</c:v>
                </c:pt>
                <c:pt idx="48">
                  <c:v>Projektor</c:v>
                </c:pt>
                <c:pt idx="49">
                  <c:v>Projektor</c:v>
                </c:pt>
                <c:pt idx="50">
                  <c:v>Szoftver</c:v>
                </c:pt>
                <c:pt idx="51">
                  <c:v>Szoftver</c:v>
                </c:pt>
                <c:pt idx="52">
                  <c:v>Operációs rendszer</c:v>
                </c:pt>
                <c:pt idx="53">
                  <c:v>Operációs rendszer</c:v>
                </c:pt>
                <c:pt idx="54">
                  <c:v>Tűzfal eszköz</c:v>
                </c:pt>
                <c:pt idx="55">
                  <c:v>Tűzfal eszköz</c:v>
                </c:pt>
                <c:pt idx="56">
                  <c:v>Biztonsági kamera</c:v>
                </c:pt>
                <c:pt idx="57">
                  <c:v>Biztonsági kamera</c:v>
                </c:pt>
                <c:pt idx="58">
                  <c:v>KVM switch</c:v>
                </c:pt>
                <c:pt idx="59">
                  <c:v>KVM switch</c:v>
                </c:pt>
                <c:pt idx="60">
                  <c:v>Dokkoló állomás</c:v>
                </c:pt>
                <c:pt idx="61">
                  <c:v>Dokkoló állomás</c:v>
                </c:pt>
                <c:pt idx="62">
                  <c:v>USB hub</c:v>
                </c:pt>
                <c:pt idx="63">
                  <c:v>USB hub</c:v>
                </c:pt>
                <c:pt idx="64">
                  <c:v>Kábel</c:v>
                </c:pt>
                <c:pt idx="65">
                  <c:v>Kábel</c:v>
                </c:pt>
                <c:pt idx="66">
                  <c:v>Kábel</c:v>
                </c:pt>
                <c:pt idx="67">
                  <c:v>Kábel</c:v>
                </c:pt>
                <c:pt idx="68">
                  <c:v>Tároló tok</c:v>
                </c:pt>
                <c:pt idx="69">
                  <c:v>Tároló tok</c:v>
                </c:pt>
                <c:pt idx="70">
                  <c:v>Akkumulátor</c:v>
                </c:pt>
                <c:pt idx="71">
                  <c:v>Akkumulátor</c:v>
                </c:pt>
                <c:pt idx="72">
                  <c:v>Szerver</c:v>
                </c:pt>
                <c:pt idx="73">
                  <c:v>Szerver</c:v>
                </c:pt>
                <c:pt idx="74">
                  <c:v>Rack szekrény</c:v>
                </c:pt>
                <c:pt idx="75">
                  <c:v>Rack szekrény</c:v>
                </c:pt>
                <c:pt idx="76">
                  <c:v>Backup szoftver</c:v>
                </c:pt>
                <c:pt idx="77">
                  <c:v>Backup szoftver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Termékek!$G$2:$G$101</c15:sqref>
                  </c15:fullRef>
                </c:ext>
              </c:extLst>
              <c:f>Termékek!$G$2:$G$79</c:f>
              <c:numCache>
                <c:formatCode>General</c:formatCode>
                <c:ptCount val="78"/>
                <c:pt idx="0">
                  <c:v>34</c:v>
                </c:pt>
                <c:pt idx="1">
                  <c:v>45</c:v>
                </c:pt>
                <c:pt idx="2">
                  <c:v>67</c:v>
                </c:pt>
                <c:pt idx="3">
                  <c:v>29</c:v>
                </c:pt>
                <c:pt idx="4">
                  <c:v>38</c:v>
                </c:pt>
                <c:pt idx="5">
                  <c:v>42</c:v>
                </c:pt>
                <c:pt idx="6">
                  <c:v>55</c:v>
                </c:pt>
                <c:pt idx="7">
                  <c:v>49</c:v>
                </c:pt>
                <c:pt idx="8">
                  <c:v>62</c:v>
                </c:pt>
                <c:pt idx="9">
                  <c:v>77</c:v>
                </c:pt>
                <c:pt idx="10">
                  <c:v>88</c:v>
                </c:pt>
                <c:pt idx="11">
                  <c:v>91</c:v>
                </c:pt>
                <c:pt idx="12">
                  <c:v>35</c:v>
                </c:pt>
                <c:pt idx="13">
                  <c:v>40</c:v>
                </c:pt>
                <c:pt idx="14">
                  <c:v>27</c:v>
                </c:pt>
                <c:pt idx="15">
                  <c:v>53</c:v>
                </c:pt>
                <c:pt idx="16">
                  <c:v>66</c:v>
                </c:pt>
                <c:pt idx="17">
                  <c:v>72</c:v>
                </c:pt>
                <c:pt idx="18">
                  <c:v>81</c:v>
                </c:pt>
                <c:pt idx="19">
                  <c:v>90</c:v>
                </c:pt>
                <c:pt idx="20">
                  <c:v>102</c:v>
                </c:pt>
                <c:pt idx="21">
                  <c:v>110</c:v>
                </c:pt>
                <c:pt idx="22">
                  <c:v>29</c:v>
                </c:pt>
                <c:pt idx="23">
                  <c:v>36</c:v>
                </c:pt>
                <c:pt idx="24">
                  <c:v>48</c:v>
                </c:pt>
                <c:pt idx="25">
                  <c:v>51</c:v>
                </c:pt>
                <c:pt idx="26">
                  <c:v>58</c:v>
                </c:pt>
                <c:pt idx="27">
                  <c:v>65</c:v>
                </c:pt>
                <c:pt idx="28">
                  <c:v>74</c:v>
                </c:pt>
                <c:pt idx="29">
                  <c:v>83</c:v>
                </c:pt>
                <c:pt idx="30">
                  <c:v>97</c:v>
                </c:pt>
                <c:pt idx="31">
                  <c:v>120</c:v>
                </c:pt>
                <c:pt idx="32">
                  <c:v>134</c:v>
                </c:pt>
                <c:pt idx="33">
                  <c:v>28</c:v>
                </c:pt>
                <c:pt idx="34">
                  <c:v>31</c:v>
                </c:pt>
                <c:pt idx="35">
                  <c:v>43</c:v>
                </c:pt>
                <c:pt idx="36">
                  <c:v>56</c:v>
                </c:pt>
                <c:pt idx="37">
                  <c:v>59</c:v>
                </c:pt>
                <c:pt idx="38">
                  <c:v>69</c:v>
                </c:pt>
                <c:pt idx="39">
                  <c:v>85</c:v>
                </c:pt>
                <c:pt idx="40">
                  <c:v>93</c:v>
                </c:pt>
                <c:pt idx="41">
                  <c:v>99</c:v>
                </c:pt>
                <c:pt idx="42">
                  <c:v>46</c:v>
                </c:pt>
                <c:pt idx="43">
                  <c:v>37</c:v>
                </c:pt>
                <c:pt idx="44">
                  <c:v>52</c:v>
                </c:pt>
                <c:pt idx="45">
                  <c:v>61</c:v>
                </c:pt>
                <c:pt idx="46">
                  <c:v>70</c:v>
                </c:pt>
                <c:pt idx="47">
                  <c:v>79</c:v>
                </c:pt>
                <c:pt idx="48">
                  <c:v>84</c:v>
                </c:pt>
                <c:pt idx="49">
                  <c:v>95</c:v>
                </c:pt>
                <c:pt idx="50">
                  <c:v>98</c:v>
                </c:pt>
                <c:pt idx="51">
                  <c:v>44</c:v>
                </c:pt>
                <c:pt idx="52">
                  <c:v>33</c:v>
                </c:pt>
                <c:pt idx="53">
                  <c:v>60</c:v>
                </c:pt>
                <c:pt idx="54">
                  <c:v>68</c:v>
                </c:pt>
                <c:pt idx="55">
                  <c:v>73</c:v>
                </c:pt>
                <c:pt idx="56">
                  <c:v>80</c:v>
                </c:pt>
                <c:pt idx="57">
                  <c:v>87</c:v>
                </c:pt>
                <c:pt idx="58">
                  <c:v>92</c:v>
                </c:pt>
                <c:pt idx="59">
                  <c:v>105</c:v>
                </c:pt>
                <c:pt idx="60">
                  <c:v>115</c:v>
                </c:pt>
                <c:pt idx="61">
                  <c:v>122</c:v>
                </c:pt>
                <c:pt idx="62">
                  <c:v>130</c:v>
                </c:pt>
                <c:pt idx="63">
                  <c:v>24</c:v>
                </c:pt>
                <c:pt idx="64">
                  <c:v>26</c:v>
                </c:pt>
                <c:pt idx="65">
                  <c:v>30</c:v>
                </c:pt>
                <c:pt idx="66">
                  <c:v>39</c:v>
                </c:pt>
                <c:pt idx="67">
                  <c:v>41</c:v>
                </c:pt>
                <c:pt idx="68">
                  <c:v>50</c:v>
                </c:pt>
                <c:pt idx="69">
                  <c:v>54</c:v>
                </c:pt>
                <c:pt idx="70">
                  <c:v>63</c:v>
                </c:pt>
                <c:pt idx="71">
                  <c:v>71</c:v>
                </c:pt>
                <c:pt idx="72">
                  <c:v>76</c:v>
                </c:pt>
                <c:pt idx="73">
                  <c:v>82</c:v>
                </c:pt>
                <c:pt idx="74">
                  <c:v>86</c:v>
                </c:pt>
                <c:pt idx="75">
                  <c:v>89</c:v>
                </c:pt>
                <c:pt idx="76">
                  <c:v>94</c:v>
                </c:pt>
                <c:pt idx="7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0-4ECB-8089-B241FFE5B4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40889936"/>
        <c:axId val="1040890416"/>
      </c:barChart>
      <c:catAx>
        <c:axId val="104088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40890416"/>
        <c:crosses val="autoZero"/>
        <c:auto val="1"/>
        <c:lblAlgn val="ctr"/>
        <c:lblOffset val="100"/>
        <c:noMultiLvlLbl val="0"/>
      </c:catAx>
      <c:valAx>
        <c:axId val="104089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4088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72DBD0-890E-46ED-814A-328D52321E5A}">
  <sheetPr/>
  <sheetViews>
    <sheetView zoomScale="5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167F57B-14A3-4114-A15C-5A66D099DC5F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138" cy="606534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BFD37A4-2724-FC52-FB18-3D78051EEC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924" cy="6071616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1E257AD-746B-62A8-7D74-812EC9FFBE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E9B0-7C13-44C6-970F-7FCC4D973433}">
  <dimension ref="A1:Y168"/>
  <sheetViews>
    <sheetView tabSelected="1" zoomScaleNormal="100" workbookViewId="0"/>
  </sheetViews>
  <sheetFormatPr defaultRowHeight="14.5" x14ac:dyDescent="0.35"/>
  <cols>
    <col min="1" max="1" width="49" bestFit="1" customWidth="1"/>
    <col min="2" max="2" width="29.453125" bestFit="1" customWidth="1"/>
    <col min="3" max="3" width="19.26953125" bestFit="1" customWidth="1"/>
    <col min="4" max="4" width="10.7265625" customWidth="1"/>
    <col min="5" max="5" width="11.453125" style="5" bestFit="1" customWidth="1"/>
    <col min="6" max="6" width="11.81640625" bestFit="1" customWidth="1"/>
    <col min="8" max="9" width="10.1796875" bestFit="1" customWidth="1"/>
    <col min="12" max="13" width="11.26953125" bestFit="1" customWidth="1"/>
    <col min="14" max="14" width="27" bestFit="1" customWidth="1"/>
    <col min="15" max="15" width="36" bestFit="1" customWidth="1"/>
    <col min="16" max="16" width="27.54296875" bestFit="1" customWidth="1"/>
    <col min="19" max="19" width="36" bestFit="1" customWidth="1"/>
  </cols>
  <sheetData>
    <row r="1" spans="1:25" s="7" customFormat="1" ht="16.5" x14ac:dyDescent="0.35">
      <c r="A1" s="11"/>
      <c r="B1" s="8" t="s">
        <v>0</v>
      </c>
      <c r="C1" s="8" t="s">
        <v>5</v>
      </c>
      <c r="D1" s="8" t="s">
        <v>1</v>
      </c>
      <c r="E1" s="9" t="s">
        <v>2</v>
      </c>
      <c r="F1" s="8" t="s">
        <v>3</v>
      </c>
      <c r="G1" s="8" t="s">
        <v>4</v>
      </c>
      <c r="J1" s="10" t="s">
        <v>7</v>
      </c>
      <c r="K1" s="10"/>
      <c r="L1" s="10"/>
      <c r="M1" s="8" t="s">
        <v>8</v>
      </c>
      <c r="N1" s="10" t="s">
        <v>9</v>
      </c>
      <c r="O1" s="10"/>
      <c r="P1" s="8" t="s">
        <v>94</v>
      </c>
      <c r="X1" s="7" t="s">
        <v>6</v>
      </c>
    </row>
    <row r="2" spans="1:25" x14ac:dyDescent="0.35">
      <c r="A2" t="s">
        <v>10</v>
      </c>
      <c r="B2" t="str">
        <f t="shared" ref="B2:B33" si="0">RIGHT(A2,LEN(A2)-Y2)</f>
        <v xml:space="preserve">Intel Core i9-14900K  </v>
      </c>
      <c r="C2" t="str">
        <f t="shared" ref="C2:C33" si="1">MID(A2,$X$2+1,Y2-$X$2-1)</f>
        <v>Processzor</v>
      </c>
      <c r="D2" s="1" t="str">
        <f>LEFT(A2,5)</f>
        <v>10001</v>
      </c>
      <c r="E2" s="5">
        <v>229990</v>
      </c>
      <c r="F2" s="2">
        <v>4.5</v>
      </c>
      <c r="G2">
        <v>34</v>
      </c>
      <c r="J2" t="str">
        <f t="shared" ref="J2:J33" si="2">IF(F2&gt;3.5,"Igen","Nem")</f>
        <v>Igen</v>
      </c>
      <c r="K2" t="str">
        <f t="shared" ref="K2:K33" si="3">IF(G2&lt;30,"Igen","Nem")</f>
        <v>Nem</v>
      </c>
      <c r="L2" t="str">
        <f>IF(C2="Videokártya","Igen","Nem")</f>
        <v>Nem</v>
      </c>
      <c r="M2" t="str">
        <f>IF(J2="Igen","Igen",IF(K2="Igen","Igen",IF(L2="Igen","Igen","Nem")))</f>
        <v>Igen</v>
      </c>
      <c r="N2" t="s">
        <v>95</v>
      </c>
      <c r="O2">
        <f>COUNTIF(M2:M79,"Igen")</f>
        <v>33</v>
      </c>
      <c r="P2" t="str">
        <f>_xlfn.XLOOKUP(MAX(E:E),E:E,B:B) &amp; "- " &amp; MAX(E:E)</f>
        <v>APC Back-UPS 700VA  - 899990</v>
      </c>
      <c r="X2">
        <f>SEARCH("_",A2)</f>
        <v>6</v>
      </c>
      <c r="Y2">
        <f t="shared" ref="Y2:Y33" si="4">SEARCH("-",A2)</f>
        <v>17</v>
      </c>
    </row>
    <row r="3" spans="1:25" x14ac:dyDescent="0.35">
      <c r="A3" t="s">
        <v>11</v>
      </c>
      <c r="B3" t="str">
        <f t="shared" si="0"/>
        <v xml:space="preserve">AMD Ryzen 9 7900X  </v>
      </c>
      <c r="C3" t="str">
        <f t="shared" si="1"/>
        <v>Processzor</v>
      </c>
      <c r="D3" s="1" t="str">
        <f t="shared" ref="D3:D66" si="5">LEFT(A3,5)</f>
        <v>10002</v>
      </c>
      <c r="E3" s="5">
        <v>189990</v>
      </c>
      <c r="F3" s="2">
        <v>2.8</v>
      </c>
      <c r="G3">
        <v>45</v>
      </c>
      <c r="J3" t="str">
        <f t="shared" si="2"/>
        <v>Nem</v>
      </c>
      <c r="K3" t="str">
        <f t="shared" si="3"/>
        <v>Nem</v>
      </c>
      <c r="L3" t="str">
        <f t="shared" ref="L3:L66" si="6">IF(C3="Videokártya","Igen","Nem")</f>
        <v>Nem</v>
      </c>
      <c r="M3" t="str">
        <f>IF(J3="Igen","Igen",IF(K3="Igen","Igen",IF(L3="Igen","Igen","Nem")))</f>
        <v>Nem</v>
      </c>
      <c r="N3" t="s">
        <v>96</v>
      </c>
      <c r="O3">
        <f>COUNTIF(M2:M79,"Nem")</f>
        <v>45</v>
      </c>
      <c r="Y3">
        <f t="shared" si="4"/>
        <v>17</v>
      </c>
    </row>
    <row r="4" spans="1:25" x14ac:dyDescent="0.35">
      <c r="A4" t="s">
        <v>12</v>
      </c>
      <c r="B4" t="str">
        <f t="shared" si="0"/>
        <v xml:space="preserve">ASUS ROG STRIX Z790-E  </v>
      </c>
      <c r="C4" t="str">
        <f t="shared" si="1"/>
        <v>Alaplap</v>
      </c>
      <c r="D4" s="1" t="str">
        <f t="shared" si="5"/>
        <v>10003</v>
      </c>
      <c r="E4" s="5">
        <v>139990</v>
      </c>
      <c r="F4" s="2">
        <v>3.9</v>
      </c>
      <c r="G4">
        <v>67</v>
      </c>
      <c r="J4" t="str">
        <f t="shared" si="2"/>
        <v>Igen</v>
      </c>
      <c r="K4" t="str">
        <f t="shared" si="3"/>
        <v>Nem</v>
      </c>
      <c r="L4" t="str">
        <f t="shared" si="6"/>
        <v>Nem</v>
      </c>
      <c r="M4" t="str">
        <f t="shared" ref="M4:M67" si="7">IF(J4="Igen","Igen",IF(K4="Igen","Igen",IF(L4="Igen","Igen","Nem")))</f>
        <v>Igen</v>
      </c>
      <c r="N4" t="s">
        <v>91</v>
      </c>
      <c r="O4" s="4">
        <f ca="1">TODAY()</f>
        <v>46033</v>
      </c>
      <c r="Y4">
        <f t="shared" si="4"/>
        <v>14</v>
      </c>
    </row>
    <row r="5" spans="1:25" x14ac:dyDescent="0.35">
      <c r="A5" t="s">
        <v>13</v>
      </c>
      <c r="B5" t="str">
        <f t="shared" si="0"/>
        <v xml:space="preserve">MSI B650 TOMAHAWK  </v>
      </c>
      <c r="C5" t="str">
        <f t="shared" si="1"/>
        <v>Alaplap</v>
      </c>
      <c r="D5" s="1" t="str">
        <f t="shared" si="5"/>
        <v>10004</v>
      </c>
      <c r="E5" s="5">
        <v>89990</v>
      </c>
      <c r="F5" s="2">
        <v>1.2</v>
      </c>
      <c r="G5">
        <v>29</v>
      </c>
      <c r="J5" t="str">
        <f t="shared" si="2"/>
        <v>Nem</v>
      </c>
      <c r="K5" t="str">
        <f t="shared" si="3"/>
        <v>Igen</v>
      </c>
      <c r="L5" t="str">
        <f t="shared" si="6"/>
        <v>Nem</v>
      </c>
      <c r="M5" t="str">
        <f t="shared" si="7"/>
        <v>Igen</v>
      </c>
      <c r="Y5">
        <f t="shared" si="4"/>
        <v>14</v>
      </c>
    </row>
    <row r="6" spans="1:25" x14ac:dyDescent="0.35">
      <c r="A6" t="s">
        <v>14</v>
      </c>
      <c r="B6" t="str">
        <f t="shared" si="0"/>
        <v xml:space="preserve">Kingston Fury 32GB DDR5  </v>
      </c>
      <c r="C6" t="str">
        <f t="shared" si="1"/>
        <v>Memória</v>
      </c>
      <c r="D6" s="1" t="str">
        <f t="shared" si="5"/>
        <v>10005</v>
      </c>
      <c r="E6" s="5">
        <v>32990</v>
      </c>
      <c r="F6" s="2">
        <v>4.0999999999999996</v>
      </c>
      <c r="G6">
        <v>38</v>
      </c>
      <c r="J6" t="str">
        <f t="shared" si="2"/>
        <v>Igen</v>
      </c>
      <c r="K6" t="str">
        <f t="shared" si="3"/>
        <v>Nem</v>
      </c>
      <c r="L6" t="str">
        <f t="shared" si="6"/>
        <v>Nem</v>
      </c>
      <c r="M6" t="str">
        <f t="shared" si="7"/>
        <v>Igen</v>
      </c>
      <c r="N6" t="s">
        <v>88</v>
      </c>
      <c r="O6">
        <f>SUM(G:G)</f>
        <v>5263</v>
      </c>
      <c r="Y6">
        <f t="shared" si="4"/>
        <v>14</v>
      </c>
    </row>
    <row r="7" spans="1:25" x14ac:dyDescent="0.35">
      <c r="A7" t="s">
        <v>15</v>
      </c>
      <c r="B7" t="str">
        <f t="shared" si="0"/>
        <v xml:space="preserve">Corsair Vengeance 16GB DDR4  </v>
      </c>
      <c r="C7" t="str">
        <f t="shared" si="1"/>
        <v>Memória</v>
      </c>
      <c r="D7" s="1" t="str">
        <f t="shared" si="5"/>
        <v>10006</v>
      </c>
      <c r="E7" s="5">
        <v>24990</v>
      </c>
      <c r="F7" s="2">
        <v>2.2999999999999998</v>
      </c>
      <c r="G7">
        <v>42</v>
      </c>
      <c r="J7" t="str">
        <f t="shared" si="2"/>
        <v>Nem</v>
      </c>
      <c r="K7" t="str">
        <f t="shared" si="3"/>
        <v>Nem</v>
      </c>
      <c r="L7" t="str">
        <f t="shared" si="6"/>
        <v>Nem</v>
      </c>
      <c r="M7" t="str">
        <f t="shared" si="7"/>
        <v>Nem</v>
      </c>
      <c r="N7" t="s">
        <v>89</v>
      </c>
      <c r="O7" s="2">
        <f>AVERAGE(F:F)</f>
        <v>3.0076923076923077</v>
      </c>
      <c r="Y7">
        <f t="shared" si="4"/>
        <v>14</v>
      </c>
    </row>
    <row r="8" spans="1:25" x14ac:dyDescent="0.35">
      <c r="A8" t="s">
        <v>16</v>
      </c>
      <c r="B8" t="str">
        <f t="shared" si="0"/>
        <v xml:space="preserve">Samsung 980 PRO 1TB NVMe  </v>
      </c>
      <c r="C8" t="str">
        <f t="shared" si="1"/>
        <v>SSD</v>
      </c>
      <c r="D8" s="1" t="str">
        <f t="shared" si="5"/>
        <v>10007</v>
      </c>
      <c r="E8" s="5">
        <v>49990</v>
      </c>
      <c r="F8" s="2">
        <v>3.7</v>
      </c>
      <c r="G8">
        <v>55</v>
      </c>
      <c r="J8" t="str">
        <f t="shared" si="2"/>
        <v>Igen</v>
      </c>
      <c r="K8" t="str">
        <f t="shared" si="3"/>
        <v>Nem</v>
      </c>
      <c r="L8" t="str">
        <f t="shared" si="6"/>
        <v>Nem</v>
      </c>
      <c r="M8" t="str">
        <f t="shared" si="7"/>
        <v>Igen</v>
      </c>
      <c r="N8" t="s">
        <v>90</v>
      </c>
      <c r="O8">
        <f>LARGE(E:E,10)</f>
        <v>279990</v>
      </c>
      <c r="Y8">
        <f t="shared" si="4"/>
        <v>10</v>
      </c>
    </row>
    <row r="9" spans="1:25" x14ac:dyDescent="0.35">
      <c r="A9" t="s">
        <v>17</v>
      </c>
      <c r="B9" t="str">
        <f t="shared" si="0"/>
        <v xml:space="preserve">Kingston KC3000 2TB NVMe  </v>
      </c>
      <c r="C9" t="str">
        <f t="shared" si="1"/>
        <v>SSD</v>
      </c>
      <c r="D9" s="1" t="str">
        <f t="shared" si="5"/>
        <v>10008</v>
      </c>
      <c r="E9" s="5">
        <v>79990</v>
      </c>
      <c r="F9" s="2">
        <v>1.9</v>
      </c>
      <c r="G9">
        <v>49</v>
      </c>
      <c r="J9" t="str">
        <f t="shared" si="2"/>
        <v>Nem</v>
      </c>
      <c r="K9" t="str">
        <f t="shared" si="3"/>
        <v>Nem</v>
      </c>
      <c r="L9" t="str">
        <f t="shared" si="6"/>
        <v>Nem</v>
      </c>
      <c r="M9" t="str">
        <f t="shared" si="7"/>
        <v>Nem</v>
      </c>
      <c r="N9" t="s">
        <v>93</v>
      </c>
      <c r="O9" s="5">
        <f>AVERAGE(E:E)</f>
        <v>136605.51282051281</v>
      </c>
      <c r="Y9">
        <f t="shared" si="4"/>
        <v>10</v>
      </c>
    </row>
    <row r="10" spans="1:25" x14ac:dyDescent="0.35">
      <c r="A10" t="s">
        <v>18</v>
      </c>
      <c r="B10" t="str">
        <f t="shared" si="0"/>
        <v xml:space="preserve">Seagate Barracuda 2TB  </v>
      </c>
      <c r="C10" t="str">
        <f t="shared" si="1"/>
        <v>HDD</v>
      </c>
      <c r="D10" s="1" t="str">
        <f t="shared" si="5"/>
        <v>10009</v>
      </c>
      <c r="E10" s="5">
        <v>25990</v>
      </c>
      <c r="F10" s="2">
        <v>2.5</v>
      </c>
      <c r="G10">
        <v>62</v>
      </c>
      <c r="J10" t="str">
        <f t="shared" si="2"/>
        <v>Nem</v>
      </c>
      <c r="K10" t="str">
        <f t="shared" si="3"/>
        <v>Nem</v>
      </c>
      <c r="L10" t="str">
        <f t="shared" si="6"/>
        <v>Nem</v>
      </c>
      <c r="M10" t="str">
        <f t="shared" si="7"/>
        <v>Nem</v>
      </c>
      <c r="N10" t="s">
        <v>92</v>
      </c>
      <c r="O10" s="5">
        <f>AVERAGEIF(E:E,"&gt;50000")</f>
        <v>264656.66666666669</v>
      </c>
      <c r="Y10">
        <f t="shared" si="4"/>
        <v>10</v>
      </c>
    </row>
    <row r="11" spans="1:25" x14ac:dyDescent="0.35">
      <c r="A11" t="s">
        <v>19</v>
      </c>
      <c r="B11" t="str">
        <f t="shared" si="0"/>
        <v xml:space="preserve">WD Blue 4TB  </v>
      </c>
      <c r="C11" t="str">
        <f t="shared" si="1"/>
        <v>HDD</v>
      </c>
      <c r="D11" s="1" t="str">
        <f t="shared" si="5"/>
        <v>10010</v>
      </c>
      <c r="E11" s="5">
        <v>31990</v>
      </c>
      <c r="F11" s="2">
        <v>4.8</v>
      </c>
      <c r="G11">
        <v>77</v>
      </c>
      <c r="J11" t="str">
        <f t="shared" si="2"/>
        <v>Igen</v>
      </c>
      <c r="K11" t="str">
        <f t="shared" si="3"/>
        <v>Nem</v>
      </c>
      <c r="L11" t="str">
        <f t="shared" si="6"/>
        <v>Nem</v>
      </c>
      <c r="M11" t="str">
        <f t="shared" si="7"/>
        <v>Igen</v>
      </c>
      <c r="Y11">
        <f t="shared" si="4"/>
        <v>10</v>
      </c>
    </row>
    <row r="12" spans="1:25" x14ac:dyDescent="0.35">
      <c r="A12" t="s">
        <v>20</v>
      </c>
      <c r="B12" t="str">
        <f t="shared" si="0"/>
        <v xml:space="preserve">NVIDIA GeForce RTX 4090  </v>
      </c>
      <c r="C12" t="str">
        <f t="shared" si="1"/>
        <v>Videokártya</v>
      </c>
      <c r="D12" s="1" t="str">
        <f t="shared" si="5"/>
        <v>10011</v>
      </c>
      <c r="E12" s="5">
        <v>759990</v>
      </c>
      <c r="F12" s="2">
        <v>4.9000000000000004</v>
      </c>
      <c r="G12">
        <v>88</v>
      </c>
      <c r="J12" t="str">
        <f t="shared" si="2"/>
        <v>Igen</v>
      </c>
      <c r="K12" t="str">
        <f t="shared" si="3"/>
        <v>Nem</v>
      </c>
      <c r="L12" t="str">
        <f t="shared" si="6"/>
        <v>Igen</v>
      </c>
      <c r="M12" t="str">
        <f t="shared" si="7"/>
        <v>Igen</v>
      </c>
      <c r="Y12">
        <f t="shared" si="4"/>
        <v>18</v>
      </c>
    </row>
    <row r="13" spans="1:25" x14ac:dyDescent="0.35">
      <c r="A13" t="s">
        <v>21</v>
      </c>
      <c r="B13" t="str">
        <f t="shared" si="0"/>
        <v xml:space="preserve">AMD Radeon RX 7900 XTX  </v>
      </c>
      <c r="C13" t="str">
        <f t="shared" si="1"/>
        <v>Videokártya</v>
      </c>
      <c r="D13" s="1" t="str">
        <f t="shared" si="5"/>
        <v>10012</v>
      </c>
      <c r="E13" s="5">
        <v>529990</v>
      </c>
      <c r="F13" s="2">
        <v>3.1</v>
      </c>
      <c r="G13">
        <v>91</v>
      </c>
      <c r="J13" t="str">
        <f t="shared" si="2"/>
        <v>Nem</v>
      </c>
      <c r="K13" t="str">
        <f t="shared" si="3"/>
        <v>Nem</v>
      </c>
      <c r="L13" t="str">
        <f t="shared" si="6"/>
        <v>Igen</v>
      </c>
      <c r="M13" t="str">
        <f t="shared" si="7"/>
        <v>Igen</v>
      </c>
      <c r="Y13">
        <f t="shared" si="4"/>
        <v>18</v>
      </c>
    </row>
    <row r="14" spans="1:25" x14ac:dyDescent="0.35">
      <c r="A14" t="s">
        <v>22</v>
      </c>
      <c r="B14" t="str">
        <f t="shared" si="0"/>
        <v xml:space="preserve">Corsair RM850x  </v>
      </c>
      <c r="C14" t="str">
        <f t="shared" si="1"/>
        <v>Tápegység</v>
      </c>
      <c r="D14" s="1" t="str">
        <f t="shared" si="5"/>
        <v>10013</v>
      </c>
      <c r="E14" s="5">
        <v>59990</v>
      </c>
      <c r="F14" s="2">
        <v>2.6</v>
      </c>
      <c r="G14">
        <v>35</v>
      </c>
      <c r="J14" t="str">
        <f t="shared" si="2"/>
        <v>Nem</v>
      </c>
      <c r="K14" t="str">
        <f t="shared" si="3"/>
        <v>Nem</v>
      </c>
      <c r="L14" t="str">
        <f t="shared" si="6"/>
        <v>Nem</v>
      </c>
      <c r="M14" t="str">
        <f t="shared" si="7"/>
        <v>Nem</v>
      </c>
      <c r="Y14">
        <f t="shared" si="4"/>
        <v>16</v>
      </c>
    </row>
    <row r="15" spans="1:25" x14ac:dyDescent="0.35">
      <c r="A15" t="s">
        <v>23</v>
      </c>
      <c r="B15" t="str">
        <f t="shared" si="0"/>
        <v xml:space="preserve">Seasonic Focus GX-750  </v>
      </c>
      <c r="C15" t="str">
        <f t="shared" si="1"/>
        <v>Tápegység</v>
      </c>
      <c r="D15" s="1" t="str">
        <f t="shared" si="5"/>
        <v>10014</v>
      </c>
      <c r="E15" s="5">
        <v>47990</v>
      </c>
      <c r="F15" s="2">
        <v>3</v>
      </c>
      <c r="G15">
        <v>40</v>
      </c>
      <c r="J15" t="str">
        <f t="shared" si="2"/>
        <v>Nem</v>
      </c>
      <c r="K15" t="str">
        <f t="shared" si="3"/>
        <v>Nem</v>
      </c>
      <c r="L15" t="str">
        <f t="shared" si="6"/>
        <v>Nem</v>
      </c>
      <c r="M15" t="str">
        <f t="shared" si="7"/>
        <v>Nem</v>
      </c>
      <c r="Y15">
        <f t="shared" si="4"/>
        <v>16</v>
      </c>
    </row>
    <row r="16" spans="1:25" x14ac:dyDescent="0.35">
      <c r="A16" t="s">
        <v>24</v>
      </c>
      <c r="B16" t="str">
        <f t="shared" si="0"/>
        <v xml:space="preserve">NZXT H510  </v>
      </c>
      <c r="C16" t="str">
        <f t="shared" si="1"/>
        <v>Ház</v>
      </c>
      <c r="D16" s="1" t="str">
        <f t="shared" si="5"/>
        <v>10015</v>
      </c>
      <c r="E16" s="5">
        <v>34990</v>
      </c>
      <c r="F16" s="2">
        <v>1.7</v>
      </c>
      <c r="G16">
        <v>27</v>
      </c>
      <c r="J16" t="str">
        <f t="shared" si="2"/>
        <v>Nem</v>
      </c>
      <c r="K16" t="str">
        <f t="shared" si="3"/>
        <v>Igen</v>
      </c>
      <c r="L16" t="str">
        <f t="shared" si="6"/>
        <v>Nem</v>
      </c>
      <c r="M16" t="str">
        <f t="shared" si="7"/>
        <v>Igen</v>
      </c>
      <c r="Y16">
        <f t="shared" si="4"/>
        <v>10</v>
      </c>
    </row>
    <row r="17" spans="1:25" x14ac:dyDescent="0.35">
      <c r="A17" t="s">
        <v>25</v>
      </c>
      <c r="B17" t="str">
        <f t="shared" si="0"/>
        <v xml:space="preserve">Cooler Master MasterBox TD500  </v>
      </c>
      <c r="C17" t="str">
        <f t="shared" si="1"/>
        <v>Ház</v>
      </c>
      <c r="D17" s="1" t="str">
        <f t="shared" si="5"/>
        <v>10016</v>
      </c>
      <c r="E17" s="5">
        <v>37990</v>
      </c>
      <c r="F17" s="2">
        <v>3.3</v>
      </c>
      <c r="G17">
        <v>53</v>
      </c>
      <c r="J17" t="str">
        <f t="shared" si="2"/>
        <v>Nem</v>
      </c>
      <c r="K17" t="str">
        <f t="shared" si="3"/>
        <v>Nem</v>
      </c>
      <c r="L17" t="str">
        <f t="shared" si="6"/>
        <v>Nem</v>
      </c>
      <c r="M17" t="str">
        <f t="shared" si="7"/>
        <v>Nem</v>
      </c>
      <c r="O17" s="3"/>
      <c r="Y17">
        <f t="shared" si="4"/>
        <v>10</v>
      </c>
    </row>
    <row r="18" spans="1:25" x14ac:dyDescent="0.35">
      <c r="A18" t="s">
        <v>26</v>
      </c>
      <c r="B18" t="str">
        <f t="shared" si="0"/>
        <v xml:space="preserve">Noctua NH-D15  </v>
      </c>
      <c r="C18" t="str">
        <f t="shared" si="1"/>
        <v>CPU hűtő</v>
      </c>
      <c r="D18" s="1" t="str">
        <f t="shared" si="5"/>
        <v>10017</v>
      </c>
      <c r="E18" s="5">
        <v>37990</v>
      </c>
      <c r="F18" s="2">
        <v>2.2000000000000002</v>
      </c>
      <c r="G18">
        <v>66</v>
      </c>
      <c r="J18" t="str">
        <f t="shared" si="2"/>
        <v>Nem</v>
      </c>
      <c r="K18" t="str">
        <f t="shared" si="3"/>
        <v>Nem</v>
      </c>
      <c r="L18" t="str">
        <f t="shared" si="6"/>
        <v>Nem</v>
      </c>
      <c r="M18" t="str">
        <f t="shared" si="7"/>
        <v>Nem</v>
      </c>
      <c r="O18" s="3"/>
      <c r="Y18">
        <f t="shared" si="4"/>
        <v>15</v>
      </c>
    </row>
    <row r="19" spans="1:25" x14ac:dyDescent="0.35">
      <c r="A19" t="s">
        <v>27</v>
      </c>
      <c r="B19" t="str">
        <f t="shared" si="0"/>
        <v xml:space="preserve">be quiet! Pure Rock 2  </v>
      </c>
      <c r="C19" t="str">
        <f t="shared" si="1"/>
        <v>CPU hűtő</v>
      </c>
      <c r="D19" s="1" t="str">
        <f t="shared" si="5"/>
        <v>10018</v>
      </c>
      <c r="E19" s="5">
        <v>19990</v>
      </c>
      <c r="F19" s="2">
        <v>4</v>
      </c>
      <c r="G19">
        <v>72</v>
      </c>
      <c r="J19" t="str">
        <f t="shared" si="2"/>
        <v>Igen</v>
      </c>
      <c r="K19" t="str">
        <f t="shared" si="3"/>
        <v>Nem</v>
      </c>
      <c r="L19" t="str">
        <f t="shared" si="6"/>
        <v>Nem</v>
      </c>
      <c r="M19" t="str">
        <f t="shared" si="7"/>
        <v>Igen</v>
      </c>
      <c r="O19" s="3"/>
      <c r="Y19">
        <f t="shared" si="4"/>
        <v>15</v>
      </c>
    </row>
    <row r="20" spans="1:25" x14ac:dyDescent="0.35">
      <c r="A20" t="s">
        <v>28</v>
      </c>
      <c r="B20" t="str">
        <f t="shared" si="0"/>
        <v xml:space="preserve">NZXT Kraken X63  </v>
      </c>
      <c r="C20" t="str">
        <f t="shared" si="1"/>
        <v>Folyadékhűtés</v>
      </c>
      <c r="D20" s="1" t="str">
        <f t="shared" si="5"/>
        <v>10019</v>
      </c>
      <c r="E20" s="5">
        <v>49990</v>
      </c>
      <c r="F20" s="2">
        <v>3.5</v>
      </c>
      <c r="G20">
        <v>81</v>
      </c>
      <c r="J20" t="str">
        <f t="shared" si="2"/>
        <v>Nem</v>
      </c>
      <c r="K20" t="str">
        <f t="shared" si="3"/>
        <v>Nem</v>
      </c>
      <c r="L20" t="str">
        <f t="shared" si="6"/>
        <v>Nem</v>
      </c>
      <c r="M20" t="str">
        <f t="shared" si="7"/>
        <v>Nem</v>
      </c>
      <c r="O20" s="3"/>
      <c r="Y20">
        <f t="shared" si="4"/>
        <v>20</v>
      </c>
    </row>
    <row r="21" spans="1:25" x14ac:dyDescent="0.35">
      <c r="A21" t="s">
        <v>29</v>
      </c>
      <c r="B21" t="str">
        <f t="shared" si="0"/>
        <v xml:space="preserve">Corsair H150i Elite  </v>
      </c>
      <c r="C21" t="str">
        <f t="shared" si="1"/>
        <v>Folyadékhűtés</v>
      </c>
      <c r="D21" s="1" t="str">
        <f t="shared" si="5"/>
        <v>10020</v>
      </c>
      <c r="E21" s="5">
        <v>64990</v>
      </c>
      <c r="F21" s="2">
        <v>1.4</v>
      </c>
      <c r="G21">
        <v>90</v>
      </c>
      <c r="J21" t="str">
        <f t="shared" si="2"/>
        <v>Nem</v>
      </c>
      <c r="K21" t="str">
        <f t="shared" si="3"/>
        <v>Nem</v>
      </c>
      <c r="L21" t="str">
        <f t="shared" si="6"/>
        <v>Nem</v>
      </c>
      <c r="M21" t="str">
        <f t="shared" si="7"/>
        <v>Nem</v>
      </c>
      <c r="O21" s="3"/>
      <c r="Y21">
        <f t="shared" si="4"/>
        <v>20</v>
      </c>
    </row>
    <row r="22" spans="1:25" x14ac:dyDescent="0.35">
      <c r="A22" t="s">
        <v>30</v>
      </c>
      <c r="B22" t="str">
        <f t="shared" si="0"/>
        <v xml:space="preserve">LG Ultragear 27GP850  </v>
      </c>
      <c r="C22" t="str">
        <f t="shared" si="1"/>
        <v>Monitor</v>
      </c>
      <c r="D22" s="1" t="str">
        <f t="shared" si="5"/>
        <v>10021</v>
      </c>
      <c r="E22" s="5">
        <v>149990</v>
      </c>
      <c r="F22" s="2">
        <v>4.5999999999999996</v>
      </c>
      <c r="G22">
        <v>102</v>
      </c>
      <c r="J22" t="str">
        <f t="shared" si="2"/>
        <v>Igen</v>
      </c>
      <c r="K22" t="str">
        <f t="shared" si="3"/>
        <v>Nem</v>
      </c>
      <c r="L22" t="str">
        <f t="shared" si="6"/>
        <v>Nem</v>
      </c>
      <c r="M22" t="str">
        <f t="shared" si="7"/>
        <v>Igen</v>
      </c>
      <c r="Y22">
        <f t="shared" si="4"/>
        <v>14</v>
      </c>
    </row>
    <row r="23" spans="1:25" x14ac:dyDescent="0.35">
      <c r="A23" t="s">
        <v>31</v>
      </c>
      <c r="B23" t="str">
        <f t="shared" si="0"/>
        <v xml:space="preserve">ASUS TUF Gaming VG249Q  </v>
      </c>
      <c r="C23" t="str">
        <f t="shared" si="1"/>
        <v>Monitor</v>
      </c>
      <c r="D23" s="1" t="str">
        <f t="shared" si="5"/>
        <v>10022</v>
      </c>
      <c r="E23" s="5">
        <v>89990</v>
      </c>
      <c r="F23" s="2">
        <v>3.8</v>
      </c>
      <c r="G23">
        <v>110</v>
      </c>
      <c r="J23" t="str">
        <f t="shared" si="2"/>
        <v>Igen</v>
      </c>
      <c r="K23" t="str">
        <f t="shared" si="3"/>
        <v>Nem</v>
      </c>
      <c r="L23" t="str">
        <f t="shared" si="6"/>
        <v>Nem</v>
      </c>
      <c r="M23" t="str">
        <f t="shared" si="7"/>
        <v>Igen</v>
      </c>
      <c r="Y23">
        <f t="shared" si="4"/>
        <v>14</v>
      </c>
    </row>
    <row r="24" spans="1:25" x14ac:dyDescent="0.35">
      <c r="A24" t="s">
        <v>32</v>
      </c>
      <c r="B24" t="str">
        <f t="shared" si="0"/>
        <v xml:space="preserve">Logitech G502 Hero  </v>
      </c>
      <c r="C24" t="str">
        <f t="shared" si="1"/>
        <v>Egér</v>
      </c>
      <c r="D24" s="1" t="str">
        <f t="shared" si="5"/>
        <v>10023</v>
      </c>
      <c r="E24" s="5">
        <v>18990</v>
      </c>
      <c r="F24" s="2">
        <v>2</v>
      </c>
      <c r="G24">
        <v>29</v>
      </c>
      <c r="J24" t="str">
        <f t="shared" si="2"/>
        <v>Nem</v>
      </c>
      <c r="K24" t="str">
        <f t="shared" si="3"/>
        <v>Igen</v>
      </c>
      <c r="L24" t="str">
        <f t="shared" si="6"/>
        <v>Nem</v>
      </c>
      <c r="M24" t="str">
        <f t="shared" si="7"/>
        <v>Igen</v>
      </c>
      <c r="Y24">
        <f t="shared" si="4"/>
        <v>11</v>
      </c>
    </row>
    <row r="25" spans="1:25" x14ac:dyDescent="0.35">
      <c r="A25" t="s">
        <v>33</v>
      </c>
      <c r="B25" t="str">
        <f t="shared" si="0"/>
        <v xml:space="preserve">Razer DeathAdder V2  </v>
      </c>
      <c r="C25" t="str">
        <f t="shared" si="1"/>
        <v>Egér</v>
      </c>
      <c r="D25" s="1" t="str">
        <f t="shared" si="5"/>
        <v>10024</v>
      </c>
      <c r="E25" s="5">
        <v>16990</v>
      </c>
      <c r="F25" s="2">
        <v>4.3</v>
      </c>
      <c r="G25">
        <v>36</v>
      </c>
      <c r="J25" t="str">
        <f t="shared" si="2"/>
        <v>Igen</v>
      </c>
      <c r="K25" t="str">
        <f t="shared" si="3"/>
        <v>Nem</v>
      </c>
      <c r="L25" t="str">
        <f t="shared" si="6"/>
        <v>Nem</v>
      </c>
      <c r="M25" t="str">
        <f t="shared" si="7"/>
        <v>Igen</v>
      </c>
      <c r="Y25">
        <f t="shared" si="4"/>
        <v>11</v>
      </c>
    </row>
    <row r="26" spans="1:25" x14ac:dyDescent="0.35">
      <c r="A26" t="s">
        <v>34</v>
      </c>
      <c r="B26" t="str">
        <f t="shared" si="0"/>
        <v xml:space="preserve">HyperX Alloy Origins  </v>
      </c>
      <c r="C26" t="str">
        <f t="shared" si="1"/>
        <v>Billentyűzet</v>
      </c>
      <c r="D26" s="1" t="str">
        <f t="shared" si="5"/>
        <v>10025</v>
      </c>
      <c r="E26" s="5">
        <v>29990</v>
      </c>
      <c r="F26" s="2">
        <v>3.4</v>
      </c>
      <c r="G26">
        <v>48</v>
      </c>
      <c r="J26" t="str">
        <f t="shared" si="2"/>
        <v>Nem</v>
      </c>
      <c r="K26" t="str">
        <f t="shared" si="3"/>
        <v>Nem</v>
      </c>
      <c r="L26" t="str">
        <f t="shared" si="6"/>
        <v>Nem</v>
      </c>
      <c r="M26" t="str">
        <f t="shared" si="7"/>
        <v>Nem</v>
      </c>
      <c r="Y26">
        <f t="shared" si="4"/>
        <v>19</v>
      </c>
    </row>
    <row r="27" spans="1:25" x14ac:dyDescent="0.35">
      <c r="A27" t="s">
        <v>35</v>
      </c>
      <c r="B27" t="str">
        <f t="shared" si="0"/>
        <v xml:space="preserve">Logitech G Pro X  </v>
      </c>
      <c r="C27" t="str">
        <f t="shared" si="1"/>
        <v>Billentyűzet</v>
      </c>
      <c r="D27" s="1" t="str">
        <f t="shared" si="5"/>
        <v>10026</v>
      </c>
      <c r="E27" s="5">
        <v>34990</v>
      </c>
      <c r="F27" s="2">
        <v>2.7</v>
      </c>
      <c r="G27">
        <v>51</v>
      </c>
      <c r="J27" t="str">
        <f t="shared" si="2"/>
        <v>Nem</v>
      </c>
      <c r="K27" t="str">
        <f t="shared" si="3"/>
        <v>Nem</v>
      </c>
      <c r="L27" t="str">
        <f t="shared" si="6"/>
        <v>Nem</v>
      </c>
      <c r="M27" t="str">
        <f t="shared" si="7"/>
        <v>Nem</v>
      </c>
      <c r="Y27">
        <f t="shared" si="4"/>
        <v>19</v>
      </c>
    </row>
    <row r="28" spans="1:25" x14ac:dyDescent="0.35">
      <c r="A28" t="s">
        <v>36</v>
      </c>
      <c r="B28" t="str">
        <f t="shared" si="0"/>
        <v xml:space="preserve">SteelSeries Arctis 7  </v>
      </c>
      <c r="C28" t="str">
        <f t="shared" si="1"/>
        <v>Fejhallgató</v>
      </c>
      <c r="D28" s="1" t="str">
        <f t="shared" si="5"/>
        <v>10027</v>
      </c>
      <c r="E28" s="5">
        <v>41990</v>
      </c>
      <c r="F28" s="2">
        <v>1.1000000000000001</v>
      </c>
      <c r="G28">
        <v>58</v>
      </c>
      <c r="J28" t="str">
        <f t="shared" si="2"/>
        <v>Nem</v>
      </c>
      <c r="K28" t="str">
        <f t="shared" si="3"/>
        <v>Nem</v>
      </c>
      <c r="L28" t="str">
        <f t="shared" si="6"/>
        <v>Nem</v>
      </c>
      <c r="M28" t="str">
        <f t="shared" si="7"/>
        <v>Nem</v>
      </c>
      <c r="Y28">
        <f t="shared" si="4"/>
        <v>18</v>
      </c>
    </row>
    <row r="29" spans="1:25" x14ac:dyDescent="0.35">
      <c r="A29" t="s">
        <v>37</v>
      </c>
      <c r="B29" t="str">
        <f t="shared" si="0"/>
        <v xml:space="preserve">Logitech G733  </v>
      </c>
      <c r="C29" t="str">
        <f t="shared" si="1"/>
        <v>Fejhallgató</v>
      </c>
      <c r="D29" s="1" t="str">
        <f t="shared" si="5"/>
        <v>10028</v>
      </c>
      <c r="E29" s="5">
        <v>38990</v>
      </c>
      <c r="F29" s="2">
        <v>4.2</v>
      </c>
      <c r="G29">
        <v>65</v>
      </c>
      <c r="J29" t="str">
        <f t="shared" si="2"/>
        <v>Igen</v>
      </c>
      <c r="K29" t="str">
        <f t="shared" si="3"/>
        <v>Nem</v>
      </c>
      <c r="L29" t="str">
        <f t="shared" si="6"/>
        <v>Nem</v>
      </c>
      <c r="M29" t="str">
        <f t="shared" si="7"/>
        <v>Igen</v>
      </c>
      <c r="Y29">
        <f t="shared" si="4"/>
        <v>18</v>
      </c>
    </row>
    <row r="30" spans="1:25" x14ac:dyDescent="0.35">
      <c r="A30" t="s">
        <v>38</v>
      </c>
      <c r="B30" t="str">
        <f t="shared" si="0"/>
        <v xml:space="preserve">Logitech Z407  </v>
      </c>
      <c r="C30" t="str">
        <f t="shared" si="1"/>
        <v>Hangszóró</v>
      </c>
      <c r="D30" s="1" t="str">
        <f t="shared" si="5"/>
        <v>10029</v>
      </c>
      <c r="E30" s="5">
        <v>29990</v>
      </c>
      <c r="F30" s="2">
        <v>2.9</v>
      </c>
      <c r="G30">
        <v>74</v>
      </c>
      <c r="J30" t="str">
        <f t="shared" si="2"/>
        <v>Nem</v>
      </c>
      <c r="K30" t="str">
        <f t="shared" si="3"/>
        <v>Nem</v>
      </c>
      <c r="L30" t="str">
        <f t="shared" si="6"/>
        <v>Nem</v>
      </c>
      <c r="M30" t="str">
        <f t="shared" si="7"/>
        <v>Nem</v>
      </c>
      <c r="Y30">
        <f t="shared" si="4"/>
        <v>16</v>
      </c>
    </row>
    <row r="31" spans="1:25" x14ac:dyDescent="0.35">
      <c r="A31" t="s">
        <v>39</v>
      </c>
      <c r="B31" t="str">
        <f t="shared" si="0"/>
        <v xml:space="preserve">Creative Pebble V3  </v>
      </c>
      <c r="C31" t="str">
        <f t="shared" si="1"/>
        <v>Hangszóró</v>
      </c>
      <c r="D31" s="1" t="str">
        <f t="shared" si="5"/>
        <v>10030</v>
      </c>
      <c r="E31" s="5">
        <v>14990</v>
      </c>
      <c r="F31" s="2">
        <v>3.6</v>
      </c>
      <c r="G31">
        <v>83</v>
      </c>
      <c r="J31" t="str">
        <f t="shared" si="2"/>
        <v>Igen</v>
      </c>
      <c r="K31" t="str">
        <f t="shared" si="3"/>
        <v>Nem</v>
      </c>
      <c r="L31" t="str">
        <f t="shared" si="6"/>
        <v>Nem</v>
      </c>
      <c r="M31" t="str">
        <f t="shared" si="7"/>
        <v>Igen</v>
      </c>
      <c r="Y31">
        <f t="shared" si="4"/>
        <v>16</v>
      </c>
    </row>
    <row r="32" spans="1:25" x14ac:dyDescent="0.35">
      <c r="A32" t="s">
        <v>40</v>
      </c>
      <c r="B32" t="str">
        <f t="shared" si="0"/>
        <v xml:space="preserve">Logitech C920  </v>
      </c>
      <c r="C32" t="str">
        <f t="shared" si="1"/>
        <v>Webkamera</v>
      </c>
      <c r="D32" s="1" t="str">
        <f t="shared" si="5"/>
        <v>10031</v>
      </c>
      <c r="E32" s="5">
        <v>24990</v>
      </c>
      <c r="F32" s="2">
        <v>1.3</v>
      </c>
      <c r="G32">
        <v>97</v>
      </c>
      <c r="J32" t="str">
        <f t="shared" si="2"/>
        <v>Nem</v>
      </c>
      <c r="K32" t="str">
        <f t="shared" si="3"/>
        <v>Nem</v>
      </c>
      <c r="L32" t="str">
        <f t="shared" si="6"/>
        <v>Nem</v>
      </c>
      <c r="M32" t="str">
        <f t="shared" si="7"/>
        <v>Nem</v>
      </c>
      <c r="Y32">
        <f t="shared" si="4"/>
        <v>16</v>
      </c>
    </row>
    <row r="33" spans="1:25" x14ac:dyDescent="0.35">
      <c r="A33" t="s">
        <v>41</v>
      </c>
      <c r="B33" t="str">
        <f t="shared" si="0"/>
        <v xml:space="preserve">Razer Kiyo Pro  </v>
      </c>
      <c r="C33" t="str">
        <f t="shared" si="1"/>
        <v>Webkamera</v>
      </c>
      <c r="D33" s="1" t="str">
        <f t="shared" si="5"/>
        <v>10032</v>
      </c>
      <c r="E33" s="5">
        <v>34990</v>
      </c>
      <c r="F33" s="2">
        <v>4.7</v>
      </c>
      <c r="G33">
        <v>120</v>
      </c>
      <c r="J33" t="str">
        <f t="shared" si="2"/>
        <v>Igen</v>
      </c>
      <c r="K33" t="str">
        <f t="shared" si="3"/>
        <v>Nem</v>
      </c>
      <c r="L33" t="str">
        <f t="shared" si="6"/>
        <v>Nem</v>
      </c>
      <c r="M33" t="str">
        <f t="shared" si="7"/>
        <v>Igen</v>
      </c>
      <c r="Y33">
        <f t="shared" si="4"/>
        <v>16</v>
      </c>
    </row>
    <row r="34" spans="1:25" x14ac:dyDescent="0.35">
      <c r="A34" t="s">
        <v>42</v>
      </c>
      <c r="B34" t="str">
        <f t="shared" ref="B34:B65" si="8">RIGHT(A34,LEN(A34)-Y34)</f>
        <v xml:space="preserve">HP LaserJet Pro M404dn  </v>
      </c>
      <c r="C34" t="str">
        <f t="shared" ref="C34:C65" si="9">MID(A34,$X$2+1,Y34-$X$2-1)</f>
        <v>Nyomtató</v>
      </c>
      <c r="D34" s="1" t="str">
        <f t="shared" si="5"/>
        <v>10033</v>
      </c>
      <c r="E34" s="5">
        <v>109990</v>
      </c>
      <c r="F34" s="2">
        <v>3.2</v>
      </c>
      <c r="G34">
        <v>134</v>
      </c>
      <c r="J34" t="str">
        <f t="shared" ref="J34:J65" si="10">IF(F34&gt;3.5,"Igen","Nem")</f>
        <v>Nem</v>
      </c>
      <c r="K34" t="str">
        <f t="shared" ref="K34:K65" si="11">IF(G34&lt;30,"Igen","Nem")</f>
        <v>Nem</v>
      </c>
      <c r="L34" t="str">
        <f t="shared" si="6"/>
        <v>Nem</v>
      </c>
      <c r="M34" t="str">
        <f t="shared" si="7"/>
        <v>Nem</v>
      </c>
      <c r="Y34">
        <f t="shared" ref="Y34:Y65" si="12">SEARCH("-",A34)</f>
        <v>15</v>
      </c>
    </row>
    <row r="35" spans="1:25" x14ac:dyDescent="0.35">
      <c r="A35" t="s">
        <v>43</v>
      </c>
      <c r="B35" t="str">
        <f t="shared" si="8"/>
        <v xml:space="preserve">Epson EcoTank L3250  </v>
      </c>
      <c r="C35" t="str">
        <f t="shared" si="9"/>
        <v>Nyomtató</v>
      </c>
      <c r="D35" s="1" t="str">
        <f t="shared" si="5"/>
        <v>10034</v>
      </c>
      <c r="E35" s="5">
        <v>104990</v>
      </c>
      <c r="F35" s="2">
        <v>2.1</v>
      </c>
      <c r="G35">
        <v>28</v>
      </c>
      <c r="J35" t="str">
        <f t="shared" si="10"/>
        <v>Nem</v>
      </c>
      <c r="K35" t="str">
        <f t="shared" si="11"/>
        <v>Igen</v>
      </c>
      <c r="L35" t="str">
        <f t="shared" si="6"/>
        <v>Nem</v>
      </c>
      <c r="M35" t="str">
        <f t="shared" si="7"/>
        <v>Igen</v>
      </c>
      <c r="Y35">
        <f t="shared" si="12"/>
        <v>15</v>
      </c>
    </row>
    <row r="36" spans="1:25" x14ac:dyDescent="0.35">
      <c r="A36" t="s">
        <v>44</v>
      </c>
      <c r="B36" t="str">
        <f t="shared" si="8"/>
        <v xml:space="preserve">TP-Link Archer AX73  </v>
      </c>
      <c r="C36" t="str">
        <f t="shared" si="9"/>
        <v>Router</v>
      </c>
      <c r="D36" s="1" t="str">
        <f t="shared" si="5"/>
        <v>10035</v>
      </c>
      <c r="E36" s="5">
        <v>64990</v>
      </c>
      <c r="F36" s="2">
        <v>4.4000000000000004</v>
      </c>
      <c r="G36">
        <v>31</v>
      </c>
      <c r="J36" t="str">
        <f t="shared" si="10"/>
        <v>Igen</v>
      </c>
      <c r="K36" t="str">
        <f t="shared" si="11"/>
        <v>Nem</v>
      </c>
      <c r="L36" t="str">
        <f t="shared" si="6"/>
        <v>Nem</v>
      </c>
      <c r="M36" t="str">
        <f t="shared" si="7"/>
        <v>Igen</v>
      </c>
      <c r="Y36">
        <f t="shared" si="12"/>
        <v>13</v>
      </c>
    </row>
    <row r="37" spans="1:25" x14ac:dyDescent="0.35">
      <c r="A37" t="s">
        <v>45</v>
      </c>
      <c r="B37" t="str">
        <f t="shared" si="8"/>
        <v xml:space="preserve">ASUS RT-AX58U  </v>
      </c>
      <c r="C37" t="str">
        <f t="shared" si="9"/>
        <v>Router</v>
      </c>
      <c r="D37" s="1" t="str">
        <f t="shared" si="5"/>
        <v>10036</v>
      </c>
      <c r="E37" s="5">
        <v>74990</v>
      </c>
      <c r="F37" s="2">
        <v>1.8</v>
      </c>
      <c r="G37">
        <v>43</v>
      </c>
      <c r="J37" t="str">
        <f t="shared" si="10"/>
        <v>Nem</v>
      </c>
      <c r="K37" t="str">
        <f t="shared" si="11"/>
        <v>Nem</v>
      </c>
      <c r="L37" t="str">
        <f t="shared" si="6"/>
        <v>Nem</v>
      </c>
      <c r="M37" t="str">
        <f t="shared" si="7"/>
        <v>Nem</v>
      </c>
      <c r="Y37">
        <f t="shared" si="12"/>
        <v>13</v>
      </c>
    </row>
    <row r="38" spans="1:25" x14ac:dyDescent="0.35">
      <c r="A38" t="s">
        <v>46</v>
      </c>
      <c r="B38" t="str">
        <f t="shared" si="8"/>
        <v xml:space="preserve">TP-Link TL-SG105  </v>
      </c>
      <c r="C38" t="str">
        <f t="shared" si="9"/>
        <v>Switch</v>
      </c>
      <c r="D38" s="1" t="str">
        <f t="shared" si="5"/>
        <v>10037</v>
      </c>
      <c r="E38" s="5">
        <v>18990</v>
      </c>
      <c r="F38" s="2">
        <v>2.4</v>
      </c>
      <c r="G38">
        <v>56</v>
      </c>
      <c r="J38" t="str">
        <f t="shared" si="10"/>
        <v>Nem</v>
      </c>
      <c r="K38" t="str">
        <f t="shared" si="11"/>
        <v>Nem</v>
      </c>
      <c r="L38" t="str">
        <f t="shared" si="6"/>
        <v>Nem</v>
      </c>
      <c r="M38" t="str">
        <f t="shared" si="7"/>
        <v>Nem</v>
      </c>
      <c r="Y38">
        <f t="shared" si="12"/>
        <v>13</v>
      </c>
    </row>
    <row r="39" spans="1:25" x14ac:dyDescent="0.35">
      <c r="A39" t="s">
        <v>47</v>
      </c>
      <c r="B39" t="str">
        <f t="shared" si="8"/>
        <v xml:space="preserve">Netgear GS308  </v>
      </c>
      <c r="C39" t="str">
        <f t="shared" si="9"/>
        <v>Switch</v>
      </c>
      <c r="D39" s="1" t="str">
        <f t="shared" si="5"/>
        <v>10038</v>
      </c>
      <c r="E39" s="5">
        <v>16990</v>
      </c>
      <c r="F39" s="2">
        <v>3.1</v>
      </c>
      <c r="G39">
        <v>59</v>
      </c>
      <c r="J39" t="str">
        <f t="shared" si="10"/>
        <v>Nem</v>
      </c>
      <c r="K39" t="str">
        <f t="shared" si="11"/>
        <v>Nem</v>
      </c>
      <c r="L39" t="str">
        <f t="shared" si="6"/>
        <v>Nem</v>
      </c>
      <c r="M39" t="str">
        <f t="shared" si="7"/>
        <v>Nem</v>
      </c>
      <c r="Y39">
        <f t="shared" si="12"/>
        <v>13</v>
      </c>
    </row>
    <row r="40" spans="1:25" x14ac:dyDescent="0.35">
      <c r="A40" t="s">
        <v>48</v>
      </c>
      <c r="B40" t="str">
        <f t="shared" si="8"/>
        <v xml:space="preserve">Synology DS220+  </v>
      </c>
      <c r="C40" t="str">
        <f t="shared" si="9"/>
        <v>NAS</v>
      </c>
      <c r="D40" s="1" t="str">
        <f t="shared" si="5"/>
        <v>10039</v>
      </c>
      <c r="E40" s="5">
        <v>179990</v>
      </c>
      <c r="F40" s="2">
        <v>4</v>
      </c>
      <c r="G40">
        <v>69</v>
      </c>
      <c r="J40" t="str">
        <f t="shared" si="10"/>
        <v>Igen</v>
      </c>
      <c r="K40" t="str">
        <f t="shared" si="11"/>
        <v>Nem</v>
      </c>
      <c r="L40" t="str">
        <f t="shared" si="6"/>
        <v>Nem</v>
      </c>
      <c r="M40" t="str">
        <f t="shared" si="7"/>
        <v>Igen</v>
      </c>
      <c r="Y40">
        <f t="shared" si="12"/>
        <v>10</v>
      </c>
    </row>
    <row r="41" spans="1:25" x14ac:dyDescent="0.35">
      <c r="A41" t="s">
        <v>49</v>
      </c>
      <c r="B41" t="str">
        <f t="shared" si="8"/>
        <v xml:space="preserve">QNAP TS-251D  </v>
      </c>
      <c r="C41" t="str">
        <f t="shared" si="9"/>
        <v>NAS</v>
      </c>
      <c r="D41" s="1" t="str">
        <f t="shared" si="5"/>
        <v>10040</v>
      </c>
      <c r="E41" s="5">
        <v>154990</v>
      </c>
      <c r="F41" s="2">
        <v>3</v>
      </c>
      <c r="G41">
        <v>85</v>
      </c>
      <c r="J41" t="str">
        <f t="shared" si="10"/>
        <v>Nem</v>
      </c>
      <c r="K41" t="str">
        <f t="shared" si="11"/>
        <v>Nem</v>
      </c>
      <c r="L41" t="str">
        <f t="shared" si="6"/>
        <v>Nem</v>
      </c>
      <c r="M41" t="str">
        <f t="shared" si="7"/>
        <v>Nem</v>
      </c>
      <c r="Y41">
        <f t="shared" si="12"/>
        <v>10</v>
      </c>
    </row>
    <row r="42" spans="1:25" x14ac:dyDescent="0.35">
      <c r="A42" t="s">
        <v>50</v>
      </c>
      <c r="B42" t="str">
        <f t="shared" si="8"/>
        <v xml:space="preserve">Lenovo ThinkPad X1 Carbon  </v>
      </c>
      <c r="C42" t="str">
        <f t="shared" si="9"/>
        <v>Notebook</v>
      </c>
      <c r="D42" s="1" t="str">
        <f t="shared" si="5"/>
        <v>10041</v>
      </c>
      <c r="E42" s="5">
        <v>599990</v>
      </c>
      <c r="F42" s="2">
        <v>2.5</v>
      </c>
      <c r="G42">
        <v>93</v>
      </c>
      <c r="J42" t="str">
        <f t="shared" si="10"/>
        <v>Nem</v>
      </c>
      <c r="K42" t="str">
        <f t="shared" si="11"/>
        <v>Nem</v>
      </c>
      <c r="L42" t="str">
        <f t="shared" si="6"/>
        <v>Nem</v>
      </c>
      <c r="M42" t="str">
        <f t="shared" si="7"/>
        <v>Nem</v>
      </c>
      <c r="Y42">
        <f t="shared" si="12"/>
        <v>15</v>
      </c>
    </row>
    <row r="43" spans="1:25" x14ac:dyDescent="0.35">
      <c r="A43" t="s">
        <v>51</v>
      </c>
      <c r="B43" t="str">
        <f t="shared" si="8"/>
        <v xml:space="preserve">Dell XPS 13  </v>
      </c>
      <c r="C43" t="str">
        <f t="shared" si="9"/>
        <v>Notebook</v>
      </c>
      <c r="D43" s="1" t="str">
        <f t="shared" si="5"/>
        <v>10042</v>
      </c>
      <c r="E43" s="5">
        <v>489990</v>
      </c>
      <c r="F43" s="2">
        <v>1.5</v>
      </c>
      <c r="G43">
        <v>99</v>
      </c>
      <c r="J43" t="str">
        <f t="shared" si="10"/>
        <v>Nem</v>
      </c>
      <c r="K43" t="str">
        <f t="shared" si="11"/>
        <v>Nem</v>
      </c>
      <c r="L43" t="str">
        <f t="shared" si="6"/>
        <v>Nem</v>
      </c>
      <c r="M43" t="str">
        <f t="shared" si="7"/>
        <v>Nem</v>
      </c>
      <c r="Y43">
        <f t="shared" si="12"/>
        <v>15</v>
      </c>
    </row>
    <row r="44" spans="1:25" x14ac:dyDescent="0.35">
      <c r="A44" t="s">
        <v>52</v>
      </c>
      <c r="B44" t="str">
        <f t="shared" si="8"/>
        <v xml:space="preserve">Apple MacBook Pro M3  </v>
      </c>
      <c r="C44" t="str">
        <f t="shared" si="9"/>
        <v>Notebook</v>
      </c>
      <c r="D44" s="1" t="str">
        <f t="shared" si="5"/>
        <v>10043</v>
      </c>
      <c r="E44" s="5">
        <v>829990</v>
      </c>
      <c r="F44" s="2">
        <v>4.0999999999999996</v>
      </c>
      <c r="G44">
        <v>46</v>
      </c>
      <c r="J44" t="str">
        <f t="shared" si="10"/>
        <v>Igen</v>
      </c>
      <c r="K44" t="str">
        <f t="shared" si="11"/>
        <v>Nem</v>
      </c>
      <c r="L44" t="str">
        <f t="shared" si="6"/>
        <v>Nem</v>
      </c>
      <c r="M44" t="str">
        <f t="shared" si="7"/>
        <v>Igen</v>
      </c>
      <c r="Y44">
        <f t="shared" si="12"/>
        <v>15</v>
      </c>
    </row>
    <row r="45" spans="1:25" x14ac:dyDescent="0.35">
      <c r="A45" t="s">
        <v>53</v>
      </c>
      <c r="B45" t="str">
        <f t="shared" si="8"/>
        <v xml:space="preserve">ASUS ROG Zephyrus G14  </v>
      </c>
      <c r="C45" t="str">
        <f t="shared" si="9"/>
        <v>Notebook</v>
      </c>
      <c r="D45" s="1" t="str">
        <f t="shared" si="5"/>
        <v>10044</v>
      </c>
      <c r="E45" s="5">
        <v>729990</v>
      </c>
      <c r="F45" s="2">
        <v>2.6</v>
      </c>
      <c r="G45">
        <v>37</v>
      </c>
      <c r="J45" t="str">
        <f t="shared" si="10"/>
        <v>Nem</v>
      </c>
      <c r="K45" t="str">
        <f t="shared" si="11"/>
        <v>Nem</v>
      </c>
      <c r="L45" t="str">
        <f t="shared" si="6"/>
        <v>Nem</v>
      </c>
      <c r="M45" t="str">
        <f t="shared" si="7"/>
        <v>Nem</v>
      </c>
      <c r="Y45">
        <f t="shared" si="12"/>
        <v>15</v>
      </c>
    </row>
    <row r="46" spans="1:25" x14ac:dyDescent="0.35">
      <c r="A46" t="s">
        <v>54</v>
      </c>
      <c r="B46" t="str">
        <f t="shared" si="8"/>
        <v xml:space="preserve">Apple iPad Air  </v>
      </c>
      <c r="C46" t="str">
        <f t="shared" si="9"/>
        <v>Tablet</v>
      </c>
      <c r="D46" s="1" t="str">
        <f t="shared" si="5"/>
        <v>10045</v>
      </c>
      <c r="E46" s="5">
        <v>259990</v>
      </c>
      <c r="F46" s="2">
        <v>3.7</v>
      </c>
      <c r="G46">
        <v>52</v>
      </c>
      <c r="J46" t="str">
        <f t="shared" si="10"/>
        <v>Igen</v>
      </c>
      <c r="K46" t="str">
        <f t="shared" si="11"/>
        <v>Nem</v>
      </c>
      <c r="L46" t="str">
        <f t="shared" si="6"/>
        <v>Nem</v>
      </c>
      <c r="M46" t="str">
        <f t="shared" si="7"/>
        <v>Igen</v>
      </c>
      <c r="Y46">
        <f t="shared" si="12"/>
        <v>13</v>
      </c>
    </row>
    <row r="47" spans="1:25" x14ac:dyDescent="0.35">
      <c r="A47" t="s">
        <v>55</v>
      </c>
      <c r="B47" t="str">
        <f t="shared" si="8"/>
        <v xml:space="preserve">Samsung Galaxy Tab S9  </v>
      </c>
      <c r="C47" t="str">
        <f t="shared" si="9"/>
        <v>Tablet</v>
      </c>
      <c r="D47" s="1" t="str">
        <f t="shared" si="5"/>
        <v>10046</v>
      </c>
      <c r="E47" s="5">
        <v>229990</v>
      </c>
      <c r="F47" s="2">
        <v>1.9</v>
      </c>
      <c r="G47">
        <v>61</v>
      </c>
      <c r="J47" t="str">
        <f t="shared" si="10"/>
        <v>Nem</v>
      </c>
      <c r="K47" t="str">
        <f t="shared" si="11"/>
        <v>Nem</v>
      </c>
      <c r="L47" t="str">
        <f t="shared" si="6"/>
        <v>Nem</v>
      </c>
      <c r="M47" t="str">
        <f t="shared" si="7"/>
        <v>Nem</v>
      </c>
      <c r="Y47">
        <f t="shared" si="12"/>
        <v>13</v>
      </c>
    </row>
    <row r="48" spans="1:25" x14ac:dyDescent="0.35">
      <c r="A48" t="s">
        <v>56</v>
      </c>
      <c r="B48" t="str">
        <f t="shared" si="8"/>
        <v xml:space="preserve">Microsoft Surface Pro 9  </v>
      </c>
      <c r="C48" t="str">
        <f t="shared" si="9"/>
        <v>Tábla PC</v>
      </c>
      <c r="D48" s="1" t="str">
        <f t="shared" si="5"/>
        <v>10047</v>
      </c>
      <c r="E48" s="5">
        <v>349990</v>
      </c>
      <c r="F48" s="2">
        <v>2.2999999999999998</v>
      </c>
      <c r="G48">
        <v>70</v>
      </c>
      <c r="J48" t="str">
        <f t="shared" si="10"/>
        <v>Nem</v>
      </c>
      <c r="K48" t="str">
        <f t="shared" si="11"/>
        <v>Nem</v>
      </c>
      <c r="L48" t="str">
        <f t="shared" si="6"/>
        <v>Nem</v>
      </c>
      <c r="M48" t="str">
        <f t="shared" si="7"/>
        <v>Nem</v>
      </c>
      <c r="Y48">
        <f t="shared" si="12"/>
        <v>15</v>
      </c>
    </row>
    <row r="49" spans="1:25" x14ac:dyDescent="0.35">
      <c r="A49" t="s">
        <v>57</v>
      </c>
      <c r="B49" t="str">
        <f t="shared" si="8"/>
        <v xml:space="preserve">Lenovo Tab P12  </v>
      </c>
      <c r="C49" t="str">
        <f t="shared" si="9"/>
        <v>Tábla PC</v>
      </c>
      <c r="D49" s="1" t="str">
        <f t="shared" si="5"/>
        <v>10048</v>
      </c>
      <c r="E49" s="5">
        <v>199990</v>
      </c>
      <c r="F49" s="2">
        <v>4.5</v>
      </c>
      <c r="G49">
        <v>79</v>
      </c>
      <c r="J49" t="str">
        <f t="shared" si="10"/>
        <v>Igen</v>
      </c>
      <c r="K49" t="str">
        <f t="shared" si="11"/>
        <v>Nem</v>
      </c>
      <c r="L49" t="str">
        <f t="shared" si="6"/>
        <v>Nem</v>
      </c>
      <c r="M49" t="str">
        <f t="shared" si="7"/>
        <v>Igen</v>
      </c>
      <c r="Y49">
        <f t="shared" si="12"/>
        <v>15</v>
      </c>
    </row>
    <row r="50" spans="1:25" x14ac:dyDescent="0.35">
      <c r="A50" t="s">
        <v>58</v>
      </c>
      <c r="B50" t="str">
        <f t="shared" si="8"/>
        <v xml:space="preserve">Epson EH-TW7000  </v>
      </c>
      <c r="C50" t="str">
        <f t="shared" si="9"/>
        <v>Projektor</v>
      </c>
      <c r="D50" s="1" t="str">
        <f t="shared" si="5"/>
        <v>10049</v>
      </c>
      <c r="E50" s="5">
        <v>279990</v>
      </c>
      <c r="F50" s="2">
        <v>2.2000000000000002</v>
      </c>
      <c r="G50">
        <v>84</v>
      </c>
      <c r="J50" t="str">
        <f t="shared" si="10"/>
        <v>Nem</v>
      </c>
      <c r="K50" t="str">
        <f t="shared" si="11"/>
        <v>Nem</v>
      </c>
      <c r="L50" t="str">
        <f t="shared" si="6"/>
        <v>Nem</v>
      </c>
      <c r="M50" t="str">
        <f t="shared" si="7"/>
        <v>Nem</v>
      </c>
      <c r="Y50">
        <f t="shared" si="12"/>
        <v>16</v>
      </c>
    </row>
    <row r="51" spans="1:25" x14ac:dyDescent="0.35">
      <c r="A51" t="s">
        <v>59</v>
      </c>
      <c r="B51" t="str">
        <f t="shared" si="8"/>
        <v xml:space="preserve">BenQ TH685i  </v>
      </c>
      <c r="C51" t="str">
        <f t="shared" si="9"/>
        <v>Projektor</v>
      </c>
      <c r="D51" s="1" t="str">
        <f t="shared" si="5"/>
        <v>10050</v>
      </c>
      <c r="E51" s="5">
        <v>229990</v>
      </c>
      <c r="F51" s="2">
        <v>3.8</v>
      </c>
      <c r="G51">
        <v>95</v>
      </c>
      <c r="J51" t="str">
        <f t="shared" si="10"/>
        <v>Igen</v>
      </c>
      <c r="K51" t="str">
        <f t="shared" si="11"/>
        <v>Nem</v>
      </c>
      <c r="L51" t="str">
        <f t="shared" si="6"/>
        <v>Nem</v>
      </c>
      <c r="M51" t="str">
        <f t="shared" si="7"/>
        <v>Igen</v>
      </c>
      <c r="Y51">
        <f t="shared" si="12"/>
        <v>16</v>
      </c>
    </row>
    <row r="52" spans="1:25" x14ac:dyDescent="0.35">
      <c r="A52" t="s">
        <v>60</v>
      </c>
      <c r="B52" t="str">
        <f t="shared" si="8"/>
        <v xml:space="preserve">Microsoft Office 2021  </v>
      </c>
      <c r="C52" t="str">
        <f t="shared" si="9"/>
        <v>Szoftver</v>
      </c>
      <c r="D52" s="1" t="str">
        <f t="shared" si="5"/>
        <v>10051</v>
      </c>
      <c r="E52" s="5">
        <v>49990</v>
      </c>
      <c r="F52" s="2">
        <v>1.6</v>
      </c>
      <c r="G52">
        <v>98</v>
      </c>
      <c r="J52" t="str">
        <f t="shared" si="10"/>
        <v>Nem</v>
      </c>
      <c r="K52" t="str">
        <f t="shared" si="11"/>
        <v>Nem</v>
      </c>
      <c r="L52" t="str">
        <f t="shared" si="6"/>
        <v>Nem</v>
      </c>
      <c r="M52" t="str">
        <f t="shared" si="7"/>
        <v>Nem</v>
      </c>
      <c r="Y52">
        <f t="shared" si="12"/>
        <v>15</v>
      </c>
    </row>
    <row r="53" spans="1:25" x14ac:dyDescent="0.35">
      <c r="A53" t="s">
        <v>61</v>
      </c>
      <c r="B53" t="str">
        <f t="shared" si="8"/>
        <v xml:space="preserve">Adobe Photoshop CC  </v>
      </c>
      <c r="C53" t="str">
        <f t="shared" si="9"/>
        <v>Szoftver</v>
      </c>
      <c r="D53" s="1" t="str">
        <f t="shared" si="5"/>
        <v>10052</v>
      </c>
      <c r="E53" s="5">
        <v>99990</v>
      </c>
      <c r="F53" s="2">
        <v>2.7</v>
      </c>
      <c r="G53">
        <v>44</v>
      </c>
      <c r="J53" t="str">
        <f t="shared" si="10"/>
        <v>Nem</v>
      </c>
      <c r="K53" t="str">
        <f t="shared" si="11"/>
        <v>Nem</v>
      </c>
      <c r="L53" t="str">
        <f t="shared" si="6"/>
        <v>Nem</v>
      </c>
      <c r="M53" t="str">
        <f t="shared" si="7"/>
        <v>Nem</v>
      </c>
      <c r="Y53">
        <f t="shared" si="12"/>
        <v>15</v>
      </c>
    </row>
    <row r="54" spans="1:25" x14ac:dyDescent="0.35">
      <c r="A54" t="s">
        <v>62</v>
      </c>
      <c r="B54" t="str">
        <f t="shared" si="8"/>
        <v xml:space="preserve">Windows 11 Pro  </v>
      </c>
      <c r="C54" t="str">
        <f t="shared" si="9"/>
        <v>Operációs rendszer</v>
      </c>
      <c r="D54" s="1" t="str">
        <f t="shared" si="5"/>
        <v>10053</v>
      </c>
      <c r="E54" s="5">
        <v>68990</v>
      </c>
      <c r="F54" s="2">
        <v>3.6</v>
      </c>
      <c r="G54">
        <v>33</v>
      </c>
      <c r="J54" t="str">
        <f t="shared" si="10"/>
        <v>Igen</v>
      </c>
      <c r="K54" t="str">
        <f t="shared" si="11"/>
        <v>Nem</v>
      </c>
      <c r="L54" t="str">
        <f t="shared" si="6"/>
        <v>Nem</v>
      </c>
      <c r="M54" t="str">
        <f t="shared" si="7"/>
        <v>Igen</v>
      </c>
      <c r="Y54">
        <f t="shared" si="12"/>
        <v>25</v>
      </c>
    </row>
    <row r="55" spans="1:25" x14ac:dyDescent="0.35">
      <c r="A55" t="s">
        <v>63</v>
      </c>
      <c r="B55" t="str">
        <f t="shared" si="8"/>
        <v xml:space="preserve">Linux Ubuntu 24.04  </v>
      </c>
      <c r="C55" t="str">
        <f t="shared" si="9"/>
        <v>Operációs rendszer</v>
      </c>
      <c r="D55" s="1" t="str">
        <f t="shared" si="5"/>
        <v>10054</v>
      </c>
      <c r="E55" s="5">
        <v>0</v>
      </c>
      <c r="F55" s="2">
        <v>4.4000000000000004</v>
      </c>
      <c r="G55">
        <v>60</v>
      </c>
      <c r="J55" t="str">
        <f t="shared" si="10"/>
        <v>Igen</v>
      </c>
      <c r="K55" t="str">
        <f t="shared" si="11"/>
        <v>Nem</v>
      </c>
      <c r="L55" t="str">
        <f t="shared" si="6"/>
        <v>Nem</v>
      </c>
      <c r="M55" t="str">
        <f t="shared" si="7"/>
        <v>Igen</v>
      </c>
      <c r="Y55">
        <f t="shared" si="12"/>
        <v>25</v>
      </c>
    </row>
    <row r="56" spans="1:25" x14ac:dyDescent="0.35">
      <c r="A56" t="s">
        <v>64</v>
      </c>
      <c r="B56" t="str">
        <f t="shared" si="8"/>
        <v xml:space="preserve">Fortinet FortiGate 40F  </v>
      </c>
      <c r="C56" t="str">
        <f t="shared" si="9"/>
        <v>Tűzfal eszköz</v>
      </c>
      <c r="D56" s="1" t="str">
        <f t="shared" si="5"/>
        <v>10055</v>
      </c>
      <c r="E56" s="5">
        <v>134990</v>
      </c>
      <c r="F56" s="2">
        <v>2.1</v>
      </c>
      <c r="G56">
        <v>68</v>
      </c>
      <c r="J56" t="str">
        <f t="shared" si="10"/>
        <v>Nem</v>
      </c>
      <c r="K56" t="str">
        <f t="shared" si="11"/>
        <v>Nem</v>
      </c>
      <c r="L56" t="str">
        <f t="shared" si="6"/>
        <v>Nem</v>
      </c>
      <c r="M56" t="str">
        <f t="shared" si="7"/>
        <v>Nem</v>
      </c>
      <c r="Y56">
        <f t="shared" si="12"/>
        <v>20</v>
      </c>
    </row>
    <row r="57" spans="1:25" x14ac:dyDescent="0.35">
      <c r="A57" t="s">
        <v>65</v>
      </c>
      <c r="B57" t="str">
        <f t="shared" si="8"/>
        <v xml:space="preserve">MikroTik hEX S  </v>
      </c>
      <c r="C57" t="str">
        <f t="shared" si="9"/>
        <v>Tűzfal eszköz</v>
      </c>
      <c r="D57" s="1" t="str">
        <f t="shared" si="5"/>
        <v>10056</v>
      </c>
      <c r="E57" s="5">
        <v>59990</v>
      </c>
      <c r="F57" s="2">
        <v>3.3</v>
      </c>
      <c r="G57">
        <v>73</v>
      </c>
      <c r="J57" t="str">
        <f t="shared" si="10"/>
        <v>Nem</v>
      </c>
      <c r="K57" t="str">
        <f t="shared" si="11"/>
        <v>Nem</v>
      </c>
      <c r="L57" t="str">
        <f t="shared" si="6"/>
        <v>Nem</v>
      </c>
      <c r="M57" t="str">
        <f t="shared" si="7"/>
        <v>Nem</v>
      </c>
      <c r="Y57">
        <f t="shared" si="12"/>
        <v>20</v>
      </c>
    </row>
    <row r="58" spans="1:25" x14ac:dyDescent="0.35">
      <c r="A58" t="s">
        <v>66</v>
      </c>
      <c r="B58" t="str">
        <f t="shared" si="8"/>
        <v xml:space="preserve">Hikvision DS-2CD2046G2  </v>
      </c>
      <c r="C58" t="str">
        <f t="shared" si="9"/>
        <v>Biztonsági kamera</v>
      </c>
      <c r="D58" s="1" t="str">
        <f t="shared" si="5"/>
        <v>10057</v>
      </c>
      <c r="E58" s="5">
        <v>42990</v>
      </c>
      <c r="F58" s="2">
        <v>1.7</v>
      </c>
      <c r="G58">
        <v>80</v>
      </c>
      <c r="J58" t="str">
        <f t="shared" si="10"/>
        <v>Nem</v>
      </c>
      <c r="K58" t="str">
        <f t="shared" si="11"/>
        <v>Nem</v>
      </c>
      <c r="L58" t="str">
        <f t="shared" si="6"/>
        <v>Nem</v>
      </c>
      <c r="M58" t="str">
        <f t="shared" si="7"/>
        <v>Nem</v>
      </c>
      <c r="Y58">
        <f t="shared" si="12"/>
        <v>24</v>
      </c>
    </row>
    <row r="59" spans="1:25" x14ac:dyDescent="0.35">
      <c r="A59" t="s">
        <v>67</v>
      </c>
      <c r="B59" t="str">
        <f t="shared" si="8"/>
        <v xml:space="preserve">TP-Link Tapo C200  </v>
      </c>
      <c r="C59" t="str">
        <f t="shared" si="9"/>
        <v>Biztonsági kamera</v>
      </c>
      <c r="D59" s="1" t="str">
        <f t="shared" si="5"/>
        <v>10058</v>
      </c>
      <c r="E59" s="5">
        <v>21990</v>
      </c>
      <c r="F59" s="2">
        <v>2.9</v>
      </c>
      <c r="G59">
        <v>87</v>
      </c>
      <c r="J59" t="str">
        <f t="shared" si="10"/>
        <v>Nem</v>
      </c>
      <c r="K59" t="str">
        <f t="shared" si="11"/>
        <v>Nem</v>
      </c>
      <c r="L59" t="str">
        <f t="shared" si="6"/>
        <v>Nem</v>
      </c>
      <c r="M59" t="str">
        <f t="shared" si="7"/>
        <v>Nem</v>
      </c>
      <c r="Y59">
        <f t="shared" si="12"/>
        <v>24</v>
      </c>
    </row>
    <row r="60" spans="1:25" x14ac:dyDescent="0.35">
      <c r="A60" t="s">
        <v>68</v>
      </c>
      <c r="B60" t="str">
        <f t="shared" si="8"/>
        <v xml:space="preserve">Aten CS22U  </v>
      </c>
      <c r="C60" t="str">
        <f t="shared" si="9"/>
        <v>KVM switch</v>
      </c>
      <c r="D60" s="1" t="str">
        <f t="shared" si="5"/>
        <v>10059</v>
      </c>
      <c r="E60" s="5">
        <v>27990</v>
      </c>
      <c r="F60" s="2">
        <v>4.5999999999999996</v>
      </c>
      <c r="G60">
        <v>92</v>
      </c>
      <c r="J60" t="str">
        <f t="shared" si="10"/>
        <v>Igen</v>
      </c>
      <c r="K60" t="str">
        <f t="shared" si="11"/>
        <v>Nem</v>
      </c>
      <c r="L60" t="str">
        <f t="shared" si="6"/>
        <v>Nem</v>
      </c>
      <c r="M60" t="str">
        <f t="shared" si="7"/>
        <v>Igen</v>
      </c>
      <c r="Y60">
        <f t="shared" si="12"/>
        <v>17</v>
      </c>
    </row>
    <row r="61" spans="1:25" x14ac:dyDescent="0.35">
      <c r="A61" t="s">
        <v>69</v>
      </c>
      <c r="B61" t="str">
        <f t="shared" si="8"/>
        <v xml:space="preserve">Delock 11496  </v>
      </c>
      <c r="C61" t="str">
        <f t="shared" si="9"/>
        <v>KVM switch</v>
      </c>
      <c r="D61" s="1" t="str">
        <f t="shared" si="5"/>
        <v>10060</v>
      </c>
      <c r="E61" s="5">
        <v>19990</v>
      </c>
      <c r="F61" s="2">
        <v>2.8</v>
      </c>
      <c r="G61">
        <v>105</v>
      </c>
      <c r="J61" t="str">
        <f t="shared" si="10"/>
        <v>Nem</v>
      </c>
      <c r="K61" t="str">
        <f t="shared" si="11"/>
        <v>Nem</v>
      </c>
      <c r="L61" t="str">
        <f t="shared" si="6"/>
        <v>Nem</v>
      </c>
      <c r="M61" t="str">
        <f t="shared" si="7"/>
        <v>Nem</v>
      </c>
      <c r="Y61">
        <f t="shared" si="12"/>
        <v>17</v>
      </c>
    </row>
    <row r="62" spans="1:25" x14ac:dyDescent="0.35">
      <c r="A62" t="s">
        <v>70</v>
      </c>
      <c r="B62" t="str">
        <f t="shared" si="8"/>
        <v xml:space="preserve">Dell WD19TB  </v>
      </c>
      <c r="C62" t="str">
        <f t="shared" si="9"/>
        <v>Dokkoló állomás</v>
      </c>
      <c r="D62" s="1" t="str">
        <f t="shared" si="5"/>
        <v>10061</v>
      </c>
      <c r="E62" s="5">
        <v>8990</v>
      </c>
      <c r="F62" s="2">
        <v>1.5</v>
      </c>
      <c r="G62">
        <v>115</v>
      </c>
      <c r="J62" t="str">
        <f t="shared" si="10"/>
        <v>Nem</v>
      </c>
      <c r="K62" t="str">
        <f t="shared" si="11"/>
        <v>Nem</v>
      </c>
      <c r="L62" t="str">
        <f t="shared" si="6"/>
        <v>Nem</v>
      </c>
      <c r="M62" t="str">
        <f t="shared" si="7"/>
        <v>Nem</v>
      </c>
      <c r="Y62">
        <f t="shared" si="12"/>
        <v>22</v>
      </c>
    </row>
    <row r="63" spans="1:25" x14ac:dyDescent="0.35">
      <c r="A63" t="s">
        <v>71</v>
      </c>
      <c r="B63" t="str">
        <f t="shared" si="8"/>
        <v xml:space="preserve">HP USB-C G5  </v>
      </c>
      <c r="C63" t="str">
        <f t="shared" si="9"/>
        <v>Dokkoló állomás</v>
      </c>
      <c r="D63" s="1" t="str">
        <f t="shared" si="5"/>
        <v>10062</v>
      </c>
      <c r="E63" s="5">
        <v>15990</v>
      </c>
      <c r="F63" s="2">
        <v>3.2</v>
      </c>
      <c r="G63">
        <v>122</v>
      </c>
      <c r="J63" t="str">
        <f t="shared" si="10"/>
        <v>Nem</v>
      </c>
      <c r="K63" t="str">
        <f t="shared" si="11"/>
        <v>Nem</v>
      </c>
      <c r="L63" t="str">
        <f t="shared" si="6"/>
        <v>Nem</v>
      </c>
      <c r="M63" t="str">
        <f t="shared" si="7"/>
        <v>Nem</v>
      </c>
      <c r="Y63">
        <f t="shared" si="12"/>
        <v>22</v>
      </c>
    </row>
    <row r="64" spans="1:25" x14ac:dyDescent="0.35">
      <c r="A64" t="s">
        <v>72</v>
      </c>
      <c r="B64" t="str">
        <f t="shared" si="8"/>
        <v xml:space="preserve">ORICO 4-Port USB 3.0  </v>
      </c>
      <c r="C64" t="str">
        <f t="shared" si="9"/>
        <v>USB hub</v>
      </c>
      <c r="D64" s="1" t="str">
        <f t="shared" si="5"/>
        <v>10063</v>
      </c>
      <c r="E64" s="5">
        <v>24990</v>
      </c>
      <c r="F64" s="2">
        <v>4.8</v>
      </c>
      <c r="G64">
        <v>130</v>
      </c>
      <c r="J64" t="str">
        <f t="shared" si="10"/>
        <v>Igen</v>
      </c>
      <c r="K64" t="str">
        <f t="shared" si="11"/>
        <v>Nem</v>
      </c>
      <c r="L64" t="str">
        <f t="shared" si="6"/>
        <v>Nem</v>
      </c>
      <c r="M64" t="str">
        <f t="shared" si="7"/>
        <v>Igen</v>
      </c>
      <c r="Y64">
        <f t="shared" si="12"/>
        <v>14</v>
      </c>
    </row>
    <row r="65" spans="1:25" x14ac:dyDescent="0.35">
      <c r="A65" t="s">
        <v>73</v>
      </c>
      <c r="B65" t="str">
        <f t="shared" si="8"/>
        <v xml:space="preserve">Ugreen 7-Port Hub  </v>
      </c>
      <c r="C65" t="str">
        <f t="shared" si="9"/>
        <v>USB hub</v>
      </c>
      <c r="D65" s="1" t="str">
        <f t="shared" si="5"/>
        <v>10064</v>
      </c>
      <c r="E65" s="5">
        <v>14990</v>
      </c>
      <c r="F65" s="2">
        <v>3.4</v>
      </c>
      <c r="G65">
        <v>24</v>
      </c>
      <c r="J65" t="str">
        <f t="shared" si="10"/>
        <v>Nem</v>
      </c>
      <c r="K65" t="str">
        <f t="shared" si="11"/>
        <v>Igen</v>
      </c>
      <c r="L65" t="str">
        <f t="shared" si="6"/>
        <v>Nem</v>
      </c>
      <c r="M65" t="str">
        <f t="shared" si="7"/>
        <v>Igen</v>
      </c>
      <c r="Y65">
        <f t="shared" si="12"/>
        <v>14</v>
      </c>
    </row>
    <row r="66" spans="1:25" x14ac:dyDescent="0.35">
      <c r="A66" t="s">
        <v>74</v>
      </c>
      <c r="B66" t="str">
        <f t="shared" ref="B66:B97" si="13">RIGHT(A66,LEN(A66)-Y66)</f>
        <v xml:space="preserve">DisplayPort 1.4 2m  </v>
      </c>
      <c r="C66" t="str">
        <f t="shared" ref="C66:C79" si="14">MID(A66,$X$2+1,Y66-$X$2-1)</f>
        <v>Kábel</v>
      </c>
      <c r="D66" s="1" t="str">
        <f t="shared" si="5"/>
        <v>10065</v>
      </c>
      <c r="E66" s="5">
        <v>7990</v>
      </c>
      <c r="F66" s="2">
        <v>1</v>
      </c>
      <c r="G66">
        <v>26</v>
      </c>
      <c r="J66" t="str">
        <f t="shared" ref="J66:J79" si="15">IF(F66&gt;3.5,"Igen","Nem")</f>
        <v>Nem</v>
      </c>
      <c r="K66" t="str">
        <f t="shared" ref="K66:K79" si="16">IF(G66&lt;30,"Igen","Nem")</f>
        <v>Igen</v>
      </c>
      <c r="L66" t="str">
        <f t="shared" si="6"/>
        <v>Nem</v>
      </c>
      <c r="M66" t="str">
        <f t="shared" si="7"/>
        <v>Igen</v>
      </c>
      <c r="Y66">
        <f t="shared" ref="Y66:Y79" si="17">SEARCH("-",A66)</f>
        <v>12</v>
      </c>
    </row>
    <row r="67" spans="1:25" x14ac:dyDescent="0.35">
      <c r="A67" t="s">
        <v>75</v>
      </c>
      <c r="B67" t="str">
        <f t="shared" si="13"/>
        <v xml:space="preserve">HDMI 2.1 3m  </v>
      </c>
      <c r="C67" t="str">
        <f t="shared" si="14"/>
        <v>Kábel</v>
      </c>
      <c r="D67" s="1" t="str">
        <f t="shared" ref="D67:D79" si="18">LEFT(A67,5)</f>
        <v>10066</v>
      </c>
      <c r="E67" s="5">
        <v>3990</v>
      </c>
      <c r="F67" s="2">
        <v>2.4</v>
      </c>
      <c r="G67">
        <v>30</v>
      </c>
      <c r="J67" t="str">
        <f t="shared" si="15"/>
        <v>Nem</v>
      </c>
      <c r="K67" t="str">
        <f t="shared" si="16"/>
        <v>Nem</v>
      </c>
      <c r="L67" t="str">
        <f t="shared" ref="L67:L79" si="19">IF(C67="Videokártya","Igen","Nem")</f>
        <v>Nem</v>
      </c>
      <c r="M67" t="str">
        <f t="shared" si="7"/>
        <v>Nem</v>
      </c>
      <c r="Y67">
        <f t="shared" si="17"/>
        <v>12</v>
      </c>
    </row>
    <row r="68" spans="1:25" x14ac:dyDescent="0.35">
      <c r="A68" t="s">
        <v>76</v>
      </c>
      <c r="B68" t="str">
        <f t="shared" si="13"/>
        <v xml:space="preserve">USB-C - USB-A 1m  </v>
      </c>
      <c r="C68" t="str">
        <f t="shared" si="14"/>
        <v>Kábel</v>
      </c>
      <c r="D68" s="1" t="str">
        <f t="shared" si="18"/>
        <v>10067</v>
      </c>
      <c r="E68" s="5">
        <v>9990</v>
      </c>
      <c r="F68" s="2">
        <v>3.5</v>
      </c>
      <c r="G68">
        <v>39</v>
      </c>
      <c r="J68" t="str">
        <f t="shared" si="15"/>
        <v>Nem</v>
      </c>
      <c r="K68" t="str">
        <f t="shared" si="16"/>
        <v>Nem</v>
      </c>
      <c r="L68" t="str">
        <f t="shared" si="19"/>
        <v>Nem</v>
      </c>
      <c r="M68" t="str">
        <f t="shared" ref="M68:M79" si="20">IF(J68="Igen","Igen",IF(K68="Igen","Igen",IF(L68="Igen","Igen","Nem")))</f>
        <v>Nem</v>
      </c>
      <c r="Y68">
        <f t="shared" si="17"/>
        <v>12</v>
      </c>
    </row>
    <row r="69" spans="1:25" x14ac:dyDescent="0.35">
      <c r="A69" t="s">
        <v>77</v>
      </c>
      <c r="B69" t="str">
        <f t="shared" si="13"/>
        <v xml:space="preserve">SATA 3 adatkábel  </v>
      </c>
      <c r="C69" t="str">
        <f t="shared" si="14"/>
        <v>Kábel</v>
      </c>
      <c r="D69" s="1" t="str">
        <f t="shared" si="18"/>
        <v>10068</v>
      </c>
      <c r="E69" s="5">
        <v>4990</v>
      </c>
      <c r="F69" s="2">
        <v>1.8</v>
      </c>
      <c r="G69">
        <v>41</v>
      </c>
      <c r="J69" t="str">
        <f t="shared" si="15"/>
        <v>Nem</v>
      </c>
      <c r="K69" t="str">
        <f t="shared" si="16"/>
        <v>Nem</v>
      </c>
      <c r="L69" t="str">
        <f t="shared" si="19"/>
        <v>Nem</v>
      </c>
      <c r="M69" t="str">
        <f t="shared" si="20"/>
        <v>Nem</v>
      </c>
      <c r="Y69">
        <f t="shared" si="17"/>
        <v>12</v>
      </c>
    </row>
    <row r="70" spans="1:25" x14ac:dyDescent="0.35">
      <c r="A70" t="s">
        <v>78</v>
      </c>
      <c r="B70" t="str">
        <f t="shared" si="13"/>
        <v xml:space="preserve">HDD külső ház 2.5" USB 3.0  </v>
      </c>
      <c r="C70" t="str">
        <f t="shared" si="14"/>
        <v>Tároló tok</v>
      </c>
      <c r="D70" s="1" t="str">
        <f t="shared" si="18"/>
        <v>10069</v>
      </c>
      <c r="E70" s="5">
        <v>39990</v>
      </c>
      <c r="F70" s="2">
        <v>4.2</v>
      </c>
      <c r="G70">
        <v>50</v>
      </c>
      <c r="J70" t="str">
        <f t="shared" si="15"/>
        <v>Igen</v>
      </c>
      <c r="K70" t="str">
        <f t="shared" si="16"/>
        <v>Nem</v>
      </c>
      <c r="L70" t="str">
        <f t="shared" si="19"/>
        <v>Nem</v>
      </c>
      <c r="M70" t="str">
        <f t="shared" si="20"/>
        <v>Igen</v>
      </c>
      <c r="Y70">
        <f t="shared" si="17"/>
        <v>17</v>
      </c>
    </row>
    <row r="71" spans="1:25" x14ac:dyDescent="0.35">
      <c r="A71" t="s">
        <v>79</v>
      </c>
      <c r="B71" t="str">
        <f t="shared" si="13"/>
        <v xml:space="preserve">SSD M.2 NVMe ház  </v>
      </c>
      <c r="C71" t="str">
        <f t="shared" si="14"/>
        <v>Tároló tok</v>
      </c>
      <c r="D71" s="1" t="str">
        <f t="shared" si="18"/>
        <v>10070</v>
      </c>
      <c r="E71" s="5">
        <v>29990</v>
      </c>
      <c r="F71" s="2">
        <v>3.1</v>
      </c>
      <c r="G71">
        <v>54</v>
      </c>
      <c r="J71" t="str">
        <f t="shared" si="15"/>
        <v>Nem</v>
      </c>
      <c r="K71" t="str">
        <f t="shared" si="16"/>
        <v>Nem</v>
      </c>
      <c r="L71" t="str">
        <f t="shared" si="19"/>
        <v>Nem</v>
      </c>
      <c r="M71" t="str">
        <f t="shared" si="20"/>
        <v>Nem</v>
      </c>
      <c r="Y71">
        <f t="shared" si="17"/>
        <v>17</v>
      </c>
    </row>
    <row r="72" spans="1:25" x14ac:dyDescent="0.35">
      <c r="A72" t="s">
        <v>80</v>
      </c>
      <c r="B72" t="str">
        <f t="shared" si="13"/>
        <v xml:space="preserve">APC Back-UPS 700VA  </v>
      </c>
      <c r="C72" t="str">
        <f t="shared" si="14"/>
        <v>Akkumulátor</v>
      </c>
      <c r="D72" s="1" t="str">
        <f t="shared" si="18"/>
        <v>10071</v>
      </c>
      <c r="E72" s="5">
        <v>899990</v>
      </c>
      <c r="F72" s="2">
        <v>2.6</v>
      </c>
      <c r="G72">
        <v>63</v>
      </c>
      <c r="J72" t="str">
        <f t="shared" si="15"/>
        <v>Nem</v>
      </c>
      <c r="K72" t="str">
        <f t="shared" si="16"/>
        <v>Nem</v>
      </c>
      <c r="L72" t="str">
        <f t="shared" si="19"/>
        <v>Nem</v>
      </c>
      <c r="M72" t="str">
        <f t="shared" si="20"/>
        <v>Nem</v>
      </c>
      <c r="Y72">
        <f t="shared" si="17"/>
        <v>18</v>
      </c>
    </row>
    <row r="73" spans="1:25" x14ac:dyDescent="0.35">
      <c r="A73" t="s">
        <v>81</v>
      </c>
      <c r="B73" t="str">
        <f t="shared" si="13"/>
        <v xml:space="preserve">Eaton 5E 850i USB  </v>
      </c>
      <c r="C73" t="str">
        <f t="shared" si="14"/>
        <v>Akkumulátor</v>
      </c>
      <c r="D73" s="1" t="str">
        <f t="shared" si="18"/>
        <v>10072</v>
      </c>
      <c r="E73" s="5">
        <v>749990</v>
      </c>
      <c r="F73" s="2">
        <v>1.3</v>
      </c>
      <c r="G73">
        <v>71</v>
      </c>
      <c r="J73" t="str">
        <f t="shared" si="15"/>
        <v>Nem</v>
      </c>
      <c r="K73" t="str">
        <f t="shared" si="16"/>
        <v>Nem</v>
      </c>
      <c r="L73" t="str">
        <f t="shared" si="19"/>
        <v>Nem</v>
      </c>
      <c r="M73" t="str">
        <f t="shared" si="20"/>
        <v>Nem</v>
      </c>
      <c r="Y73">
        <f t="shared" si="17"/>
        <v>18</v>
      </c>
    </row>
    <row r="74" spans="1:25" x14ac:dyDescent="0.35">
      <c r="A74" t="s">
        <v>82</v>
      </c>
      <c r="B74" t="str">
        <f t="shared" si="13"/>
        <v xml:space="preserve">Dell PowerEdge R750  </v>
      </c>
      <c r="C74" t="str">
        <f t="shared" si="14"/>
        <v>Szerver</v>
      </c>
      <c r="D74" s="1" t="str">
        <f t="shared" si="18"/>
        <v>10073</v>
      </c>
      <c r="E74" s="5">
        <v>59990</v>
      </c>
      <c r="F74" s="2">
        <v>4.9000000000000004</v>
      </c>
      <c r="G74">
        <v>76</v>
      </c>
      <c r="J74" t="str">
        <f t="shared" si="15"/>
        <v>Igen</v>
      </c>
      <c r="K74" t="str">
        <f t="shared" si="16"/>
        <v>Nem</v>
      </c>
      <c r="L74" t="str">
        <f t="shared" si="19"/>
        <v>Nem</v>
      </c>
      <c r="M74" t="str">
        <f t="shared" si="20"/>
        <v>Igen</v>
      </c>
      <c r="Y74">
        <f t="shared" si="17"/>
        <v>14</v>
      </c>
    </row>
    <row r="75" spans="1:25" x14ac:dyDescent="0.35">
      <c r="A75" t="s">
        <v>83</v>
      </c>
      <c r="B75" t="str">
        <f t="shared" si="13"/>
        <v xml:space="preserve">HPE ProLiant DL380 Gen10  </v>
      </c>
      <c r="C75" t="str">
        <f t="shared" si="14"/>
        <v>Szerver</v>
      </c>
      <c r="D75" s="1" t="str">
        <f t="shared" si="18"/>
        <v>10074</v>
      </c>
      <c r="E75" s="5">
        <v>41990</v>
      </c>
      <c r="F75" s="2">
        <v>2.7</v>
      </c>
      <c r="G75">
        <v>82</v>
      </c>
      <c r="J75" t="str">
        <f t="shared" si="15"/>
        <v>Nem</v>
      </c>
      <c r="K75" t="str">
        <f t="shared" si="16"/>
        <v>Nem</v>
      </c>
      <c r="L75" t="str">
        <f t="shared" si="19"/>
        <v>Nem</v>
      </c>
      <c r="M75" t="str">
        <f t="shared" si="20"/>
        <v>Nem</v>
      </c>
      <c r="Y75">
        <f t="shared" si="17"/>
        <v>14</v>
      </c>
    </row>
    <row r="76" spans="1:25" x14ac:dyDescent="0.35">
      <c r="A76" t="s">
        <v>84</v>
      </c>
      <c r="B76" t="str">
        <f t="shared" si="13"/>
        <v xml:space="preserve">Digitus 19" 22U  </v>
      </c>
      <c r="C76" t="str">
        <f t="shared" si="14"/>
        <v>Rack szekrény</v>
      </c>
      <c r="D76" s="1" t="str">
        <f t="shared" si="18"/>
        <v>10075</v>
      </c>
      <c r="E76" s="5">
        <v>99990</v>
      </c>
      <c r="F76" s="2">
        <v>3</v>
      </c>
      <c r="G76">
        <v>86</v>
      </c>
      <c r="J76" t="str">
        <f t="shared" si="15"/>
        <v>Nem</v>
      </c>
      <c r="K76" t="str">
        <f t="shared" si="16"/>
        <v>Nem</v>
      </c>
      <c r="L76" t="str">
        <f t="shared" si="19"/>
        <v>Nem</v>
      </c>
      <c r="M76" t="str">
        <f t="shared" si="20"/>
        <v>Nem</v>
      </c>
      <c r="Y76">
        <f t="shared" si="17"/>
        <v>20</v>
      </c>
    </row>
    <row r="77" spans="1:25" x14ac:dyDescent="0.35">
      <c r="A77" t="s">
        <v>85</v>
      </c>
      <c r="B77" t="str">
        <f t="shared" si="13"/>
        <v xml:space="preserve">Triton 9U fali szekrény  </v>
      </c>
      <c r="C77" t="str">
        <f t="shared" si="14"/>
        <v>Rack szekrény</v>
      </c>
      <c r="D77" s="1" t="str">
        <f t="shared" si="18"/>
        <v>10076</v>
      </c>
      <c r="E77" s="5">
        <v>78990</v>
      </c>
      <c r="F77" s="2">
        <v>1.4</v>
      </c>
      <c r="G77">
        <v>89</v>
      </c>
      <c r="J77" t="str">
        <f t="shared" si="15"/>
        <v>Nem</v>
      </c>
      <c r="K77" t="str">
        <f t="shared" si="16"/>
        <v>Nem</v>
      </c>
      <c r="L77" t="str">
        <f t="shared" si="19"/>
        <v>Nem</v>
      </c>
      <c r="M77" t="str">
        <f t="shared" si="20"/>
        <v>Nem</v>
      </c>
      <c r="Y77">
        <f t="shared" si="17"/>
        <v>20</v>
      </c>
    </row>
    <row r="78" spans="1:25" x14ac:dyDescent="0.35">
      <c r="A78" t="s">
        <v>86</v>
      </c>
      <c r="B78" t="str">
        <f t="shared" si="13"/>
        <v xml:space="preserve">Veeam Backup &amp; Replication  </v>
      </c>
      <c r="C78" t="str">
        <f t="shared" si="14"/>
        <v>Backup szoftver</v>
      </c>
      <c r="D78" s="1" t="str">
        <f t="shared" si="18"/>
        <v>10077</v>
      </c>
      <c r="E78" s="5">
        <v>19990</v>
      </c>
      <c r="F78" s="2">
        <v>2.2999999999999998</v>
      </c>
      <c r="G78">
        <v>94</v>
      </c>
      <c r="J78" t="str">
        <f t="shared" si="15"/>
        <v>Nem</v>
      </c>
      <c r="K78" t="str">
        <f t="shared" si="16"/>
        <v>Nem</v>
      </c>
      <c r="L78" t="str">
        <f t="shared" si="19"/>
        <v>Nem</v>
      </c>
      <c r="M78" t="str">
        <f t="shared" si="20"/>
        <v>Nem</v>
      </c>
      <c r="Y78">
        <f t="shared" si="17"/>
        <v>22</v>
      </c>
    </row>
    <row r="79" spans="1:25" x14ac:dyDescent="0.35">
      <c r="A79" t="s">
        <v>87</v>
      </c>
      <c r="B79" t="str">
        <f t="shared" si="13"/>
        <v xml:space="preserve">Acronis Cyber Protect  </v>
      </c>
      <c r="C79" t="str">
        <f t="shared" si="14"/>
        <v>Backup szoftver</v>
      </c>
      <c r="D79" s="1" t="str">
        <f t="shared" si="18"/>
        <v>10078</v>
      </c>
      <c r="E79" s="5">
        <v>22990</v>
      </c>
      <c r="F79" s="2">
        <v>4.7</v>
      </c>
      <c r="G79">
        <v>96</v>
      </c>
      <c r="J79" t="str">
        <f t="shared" si="15"/>
        <v>Igen</v>
      </c>
      <c r="K79" t="str">
        <f t="shared" si="16"/>
        <v>Nem</v>
      </c>
      <c r="L79" t="str">
        <f t="shared" si="19"/>
        <v>Nem</v>
      </c>
      <c r="M79" t="str">
        <f t="shared" si="20"/>
        <v>Igen</v>
      </c>
      <c r="Y79">
        <f t="shared" si="17"/>
        <v>22</v>
      </c>
    </row>
    <row r="91" spans="4:4" x14ac:dyDescent="0.35">
      <c r="D91" s="6"/>
    </row>
    <row r="92" spans="4:4" x14ac:dyDescent="0.35">
      <c r="D92" s="6"/>
    </row>
    <row r="93" spans="4:4" x14ac:dyDescent="0.35">
      <c r="D93" s="6"/>
    </row>
    <row r="94" spans="4:4" x14ac:dyDescent="0.35">
      <c r="D94" s="6"/>
    </row>
    <row r="95" spans="4:4" x14ac:dyDescent="0.35">
      <c r="D95" s="6"/>
    </row>
    <row r="96" spans="4:4" x14ac:dyDescent="0.35">
      <c r="D96" s="6"/>
    </row>
    <row r="97" spans="4:4" x14ac:dyDescent="0.35">
      <c r="D97" s="6"/>
    </row>
    <row r="98" spans="4:4" x14ac:dyDescent="0.35">
      <c r="D98" s="6"/>
    </row>
    <row r="99" spans="4:4" x14ac:dyDescent="0.35">
      <c r="D99" s="6"/>
    </row>
    <row r="100" spans="4:4" x14ac:dyDescent="0.35">
      <c r="D100" s="6"/>
    </row>
    <row r="101" spans="4:4" x14ac:dyDescent="0.35">
      <c r="D101" s="6"/>
    </row>
    <row r="102" spans="4:4" x14ac:dyDescent="0.35">
      <c r="D102" s="6"/>
    </row>
    <row r="103" spans="4:4" x14ac:dyDescent="0.35">
      <c r="D103" s="6"/>
    </row>
    <row r="104" spans="4:4" x14ac:dyDescent="0.35">
      <c r="D104" s="6"/>
    </row>
    <row r="105" spans="4:4" x14ac:dyDescent="0.35">
      <c r="D105" s="6"/>
    </row>
    <row r="106" spans="4:4" x14ac:dyDescent="0.35">
      <c r="D106" s="6"/>
    </row>
    <row r="107" spans="4:4" x14ac:dyDescent="0.35">
      <c r="D107" s="6"/>
    </row>
    <row r="108" spans="4:4" x14ac:dyDescent="0.35">
      <c r="D108" s="6"/>
    </row>
    <row r="109" spans="4:4" x14ac:dyDescent="0.35">
      <c r="D109" s="6"/>
    </row>
    <row r="110" spans="4:4" x14ac:dyDescent="0.35">
      <c r="D110" s="6"/>
    </row>
    <row r="111" spans="4:4" x14ac:dyDescent="0.35">
      <c r="D111" s="6"/>
    </row>
    <row r="112" spans="4:4" x14ac:dyDescent="0.35">
      <c r="D112" s="6"/>
    </row>
    <row r="113" spans="4:4" x14ac:dyDescent="0.35">
      <c r="D113" s="6"/>
    </row>
    <row r="114" spans="4:4" x14ac:dyDescent="0.35">
      <c r="D114" s="6"/>
    </row>
    <row r="115" spans="4:4" x14ac:dyDescent="0.35">
      <c r="D115" s="6"/>
    </row>
    <row r="116" spans="4:4" x14ac:dyDescent="0.35">
      <c r="D116" s="6"/>
    </row>
    <row r="117" spans="4:4" x14ac:dyDescent="0.35">
      <c r="D117" s="6"/>
    </row>
    <row r="118" spans="4:4" x14ac:dyDescent="0.35">
      <c r="D118" s="6"/>
    </row>
    <row r="119" spans="4:4" x14ac:dyDescent="0.35">
      <c r="D119" s="6"/>
    </row>
    <row r="120" spans="4:4" x14ac:dyDescent="0.35">
      <c r="D120" s="6"/>
    </row>
    <row r="121" spans="4:4" x14ac:dyDescent="0.35">
      <c r="D121" s="6"/>
    </row>
    <row r="122" spans="4:4" x14ac:dyDescent="0.35">
      <c r="D122" s="6"/>
    </row>
    <row r="123" spans="4:4" x14ac:dyDescent="0.35">
      <c r="D123" s="6"/>
    </row>
    <row r="124" spans="4:4" x14ac:dyDescent="0.35">
      <c r="D124" s="6"/>
    </row>
    <row r="125" spans="4:4" x14ac:dyDescent="0.35">
      <c r="D125" s="6"/>
    </row>
    <row r="126" spans="4:4" x14ac:dyDescent="0.35">
      <c r="D126" s="6"/>
    </row>
    <row r="127" spans="4:4" x14ac:dyDescent="0.35">
      <c r="D127" s="6"/>
    </row>
    <row r="128" spans="4:4" x14ac:dyDescent="0.35">
      <c r="D128" s="6"/>
    </row>
    <row r="129" spans="4:4" x14ac:dyDescent="0.35">
      <c r="D129" s="6"/>
    </row>
    <row r="130" spans="4:4" x14ac:dyDescent="0.35">
      <c r="D130" s="6"/>
    </row>
    <row r="131" spans="4:4" x14ac:dyDescent="0.35">
      <c r="D131" s="6"/>
    </row>
    <row r="132" spans="4:4" x14ac:dyDescent="0.35">
      <c r="D132" s="6"/>
    </row>
    <row r="133" spans="4:4" x14ac:dyDescent="0.35">
      <c r="D133" s="6"/>
    </row>
    <row r="134" spans="4:4" x14ac:dyDescent="0.35">
      <c r="D134" s="6"/>
    </row>
    <row r="135" spans="4:4" x14ac:dyDescent="0.35">
      <c r="D135" s="6"/>
    </row>
    <row r="136" spans="4:4" x14ac:dyDescent="0.35">
      <c r="D136" s="6"/>
    </row>
    <row r="137" spans="4:4" x14ac:dyDescent="0.35">
      <c r="D137" s="6"/>
    </row>
    <row r="138" spans="4:4" x14ac:dyDescent="0.35">
      <c r="D138" s="6"/>
    </row>
    <row r="139" spans="4:4" x14ac:dyDescent="0.35">
      <c r="D139" s="6"/>
    </row>
    <row r="140" spans="4:4" x14ac:dyDescent="0.35">
      <c r="D140" s="6"/>
    </row>
    <row r="141" spans="4:4" x14ac:dyDescent="0.35">
      <c r="D141" s="6"/>
    </row>
    <row r="142" spans="4:4" x14ac:dyDescent="0.35">
      <c r="D142" s="6"/>
    </row>
    <row r="143" spans="4:4" x14ac:dyDescent="0.35">
      <c r="D143" s="6"/>
    </row>
    <row r="144" spans="4:4" x14ac:dyDescent="0.35">
      <c r="D144" s="6"/>
    </row>
    <row r="145" spans="4:4" x14ac:dyDescent="0.35">
      <c r="D145" s="6"/>
    </row>
    <row r="146" spans="4:4" x14ac:dyDescent="0.35">
      <c r="D146" s="6"/>
    </row>
    <row r="147" spans="4:4" x14ac:dyDescent="0.35">
      <c r="D147" s="6"/>
    </row>
    <row r="148" spans="4:4" x14ac:dyDescent="0.35">
      <c r="D148" s="6"/>
    </row>
    <row r="149" spans="4:4" x14ac:dyDescent="0.35">
      <c r="D149" s="6"/>
    </row>
    <row r="150" spans="4:4" x14ac:dyDescent="0.35">
      <c r="D150" s="6"/>
    </row>
    <row r="151" spans="4:4" x14ac:dyDescent="0.35">
      <c r="D151" s="6"/>
    </row>
    <row r="152" spans="4:4" x14ac:dyDescent="0.35">
      <c r="D152" s="6"/>
    </row>
    <row r="153" spans="4:4" x14ac:dyDescent="0.35">
      <c r="D153" s="6"/>
    </row>
    <row r="154" spans="4:4" x14ac:dyDescent="0.35">
      <c r="D154" s="6"/>
    </row>
    <row r="155" spans="4:4" x14ac:dyDescent="0.35">
      <c r="D155" s="6"/>
    </row>
    <row r="156" spans="4:4" x14ac:dyDescent="0.35">
      <c r="D156" s="6"/>
    </row>
    <row r="157" spans="4:4" x14ac:dyDescent="0.35">
      <c r="D157" s="6"/>
    </row>
    <row r="158" spans="4:4" x14ac:dyDescent="0.35">
      <c r="D158" s="6"/>
    </row>
    <row r="159" spans="4:4" x14ac:dyDescent="0.35">
      <c r="D159" s="6"/>
    </row>
    <row r="160" spans="4:4" x14ac:dyDescent="0.35">
      <c r="D160" s="6"/>
    </row>
    <row r="161" spans="4:4" x14ac:dyDescent="0.35">
      <c r="D161" s="6"/>
    </row>
    <row r="162" spans="4:4" x14ac:dyDescent="0.35">
      <c r="D162" s="6"/>
    </row>
    <row r="163" spans="4:4" x14ac:dyDescent="0.35">
      <c r="D163" s="6"/>
    </row>
    <row r="164" spans="4:4" x14ac:dyDescent="0.35">
      <c r="D164" s="6"/>
    </row>
    <row r="165" spans="4:4" x14ac:dyDescent="0.35">
      <c r="D165" s="6"/>
    </row>
    <row r="166" spans="4:4" x14ac:dyDescent="0.35">
      <c r="D166" s="6"/>
    </row>
    <row r="167" spans="4:4" x14ac:dyDescent="0.35">
      <c r="D167" s="6"/>
    </row>
    <row r="168" spans="4:4" x14ac:dyDescent="0.35">
      <c r="D168" s="6"/>
    </row>
  </sheetData>
  <mergeCells count="2">
    <mergeCell ref="J1:L1"/>
    <mergeCell ref="N1:O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2</vt:i4>
      </vt:variant>
    </vt:vector>
  </HeadingPairs>
  <TitlesOfParts>
    <vt:vector size="3" baseType="lpstr">
      <vt:lpstr>Termékek</vt:lpstr>
      <vt:lpstr>Rendelések</vt:lpstr>
      <vt:lpstr>Készlet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Roli ⁣</dc:creator>
  <cp:lastModifiedBy>Roli ⁣</cp:lastModifiedBy>
  <cp:lastPrinted>2026-01-11T17:51:20Z</cp:lastPrinted>
  <dcterms:created xsi:type="dcterms:W3CDTF">2025-07-10T08:26:17Z</dcterms:created>
  <dcterms:modified xsi:type="dcterms:W3CDTF">2026-01-11T17:51:44Z</dcterms:modified>
</cp:coreProperties>
</file>